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apitalbedarf" sheetId="2" state="visible" r:id="rId2"/>
    <sheet xmlns:r="http://schemas.openxmlformats.org/officeDocument/2006/relationships" name="Finanzierung" sheetId="3" state="visible" r:id="rId3"/>
    <sheet xmlns:r="http://schemas.openxmlformats.org/officeDocument/2006/relationships" name="Umsatz" sheetId="4" state="visible" r:id="rId4"/>
    <sheet xmlns:r="http://schemas.openxmlformats.org/officeDocument/2006/relationships" name="Privatentnahmen" sheetId="5" state="visible" r:id="rId5"/>
    <sheet xmlns:r="http://schemas.openxmlformats.org/officeDocument/2006/relationships" name="Rentabilität" sheetId="6" state="visible" r:id="rId6"/>
    <sheet xmlns:r="http://schemas.openxmlformats.org/officeDocument/2006/relationships" name="Liquidität" sheetId="7" state="visible" r:id="rId7"/>
  </sheets>
  <definedNames>
    <definedName name="_xlnm.Print_Area" localSheetId="0">'Übersicht'!$A$1:$M$31</definedName>
    <definedName name="_xlnm.Print_Area" localSheetId="1">'Kapitalbedarf'!$A$1:$E$26</definedName>
    <definedName name="_xlnm.Print_Area" localSheetId="2">'Finanzierung'!$A$1:$H$21</definedName>
    <definedName name="_xlnm.Print_Area" localSheetId="3">'Umsatz'!$A$1:$K$15</definedName>
    <definedName name="_xlnm.Print_Area" localSheetId="4">'Privatentnahmen'!$A$1:$E$17</definedName>
    <definedName name="_xlnm.Print_Area" localSheetId="5">'Rentabilität'!$A$1:$F$24</definedName>
    <definedName name="_xlnm.Print_Area" localSheetId="6">'Liquidität'!$A$1:$P$31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€;[Red]-#,##0 €"/>
    <numFmt numFmtId="165" formatCode="0&quot; Jahre&quot;"/>
    <numFmt numFmtId="166" formatCode="0.0%"/>
    <numFmt numFmtId="167" formatCode="0&quot; J.&quot;"/>
    <numFmt numFmtId="168" formatCode="#,##0.00 €"/>
  </numFmts>
  <fonts count="13">
    <font>
      <name val="Calibri"/>
      <family val="2"/>
      <color theme="1"/>
      <sz val="11"/>
      <scheme val="minor"/>
    </font>
    <font>
      <name val="Calibri"/>
      <sz val="11"/>
    </font>
    <font>
      <name val="Calibri"/>
      <b val="1"/>
      <strike val="0"/>
      <color rgb="00FFFFFF"/>
      <sz val="30"/>
    </font>
    <font>
      <name val="Calibri"/>
      <strike val="0"/>
      <color rgb="00E0E7FF"/>
      <sz val="12"/>
    </font>
    <font>
      <name val="Calibri"/>
      <b val="1"/>
      <strike val="0"/>
      <color rgb="00FFFFFF"/>
      <sz val="11"/>
    </font>
    <font>
      <name val="Calibri"/>
      <b val="1"/>
      <strike val="0"/>
      <color rgb="00FFFFFF"/>
      <sz val="12"/>
    </font>
    <font>
      <name val="Calibri"/>
      <strike val="0"/>
      <color rgb="001E293B"/>
      <sz val="11"/>
    </font>
    <font>
      <name val="Calibri"/>
      <i val="1"/>
      <strike val="0"/>
      <color rgb="0064748B"/>
      <sz val="11"/>
    </font>
    <font>
      <name val="Calibri"/>
      <b val="1"/>
      <strike val="0"/>
      <color rgb="001E293B"/>
      <sz val="11"/>
    </font>
    <font>
      <name val="Calibri"/>
      <strike val="0"/>
      <color rgb="0064748B"/>
      <sz val="9"/>
    </font>
    <font>
      <name val="Calibri"/>
      <b val="1"/>
      <strike val="0"/>
      <color rgb="001E293B"/>
      <sz val="13"/>
    </font>
    <font>
      <name val="Calibri"/>
      <b val="1"/>
      <strike val="0"/>
      <color rgb="0064748B"/>
      <sz val="11"/>
    </font>
    <font>
      <name val="Calibri"/>
      <b val="1"/>
      <strike val="0"/>
      <color rgb="001E293B"/>
      <sz val="22"/>
    </font>
  </fonts>
  <fills count="9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3730A3"/>
      </patternFill>
    </fill>
    <fill>
      <patternFill patternType="solid">
        <fgColor rgb="00DBEAFE"/>
      </patternFill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FFFFFF"/>
      </patternFill>
    </fill>
    <fill>
      <patternFill patternType="solid">
        <fgColor rgb="00F1F5FE"/>
      </patternFill>
    </fill>
  </fills>
  <borders count="2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medium">
        <color rgb="004F46E5"/>
      </left>
      <right style="medium">
        <color rgb="004F46E5"/>
      </right>
      <top style="medium">
        <color rgb="004F46E5"/>
      </top>
    </border>
    <border>
      <left style="medium">
        <color rgb="004F46E5"/>
      </left>
      <right style="medium">
        <color rgb="004F46E5"/>
      </right>
      <bottom style="medium">
        <color rgb="004F46E5"/>
      </bottom>
    </border>
    <border>
      <left style="medium">
        <color rgb="0016A34A"/>
      </left>
      <top style="medium">
        <color rgb="0016A34A"/>
      </top>
    </border>
    <border>
      <top style="medium">
        <color rgb="0016A34A"/>
      </top>
    </border>
    <border>
      <right style="medium">
        <color rgb="0016A34A"/>
      </right>
      <top style="medium">
        <color rgb="0016A34A"/>
      </top>
    </border>
    <border>
      <left style="medium">
        <color rgb="0016A34A"/>
      </left>
      <bottom style="medium">
        <color rgb="0016A34A"/>
      </bottom>
    </border>
    <border>
      <bottom style="medium">
        <color rgb="0016A34A"/>
      </bottom>
    </border>
    <border>
      <right style="medium">
        <color rgb="0016A34A"/>
      </right>
      <bottom style="medium">
        <color rgb="0016A34A"/>
      </bottom>
    </border>
    <border>
      <left style="medium">
        <color rgb="002563EB"/>
      </left>
      <top style="medium">
        <color rgb="002563EB"/>
      </top>
    </border>
    <border>
      <top style="medium">
        <color rgb="002563EB"/>
      </top>
    </border>
    <border>
      <right style="medium">
        <color rgb="002563EB"/>
      </right>
      <top style="medium">
        <color rgb="002563EB"/>
      </top>
    </border>
    <border>
      <left style="medium">
        <color rgb="002563EB"/>
      </left>
      <bottom style="medium">
        <color rgb="002563EB"/>
      </bottom>
    </border>
    <border>
      <bottom style="medium">
        <color rgb="002563EB"/>
      </bottom>
    </border>
    <border>
      <right style="medium">
        <color rgb="002563EB"/>
      </right>
      <bottom style="medium">
        <color rgb="002563EB"/>
      </bottom>
    </border>
    <border>
      <left style="medium">
        <color rgb="00EC4899"/>
      </left>
      <top style="medium">
        <color rgb="00EC4899"/>
      </top>
    </border>
    <border>
      <top style="medium">
        <color rgb="00EC4899"/>
      </top>
    </border>
    <border>
      <right style="medium">
        <color rgb="00EC4899"/>
      </right>
      <top style="medium">
        <color rgb="00EC4899"/>
      </top>
    </border>
    <border>
      <left style="medium">
        <color rgb="00EC4899"/>
      </left>
      <bottom style="medium">
        <color rgb="00EC4899"/>
      </bottom>
    </border>
    <border>
      <bottom style="medium">
        <color rgb="00EC4899"/>
      </bottom>
    </border>
    <border>
      <right style="medium">
        <color rgb="00EC4899"/>
      </right>
      <bottom style="medium">
        <color rgb="00EC4899"/>
      </bottom>
    </border>
  </borders>
  <cellStyleXfs count="1">
    <xf numFmtId="0" fontId="1" fillId="0" borderId="0"/>
  </cellStyleXfs>
  <cellXfs count="64">
    <xf numFmtId="0" fontId="0" fillId="0" borderId="0" pivotButton="0" quotePrefix="0" xfId="0"/>
    <xf numFmtId="0" fontId="0" fillId="2" borderId="0" pivotButton="0" quotePrefix="0" xfId="0"/>
    <xf numFmtId="0" fontId="2" fillId="2" borderId="0" applyAlignment="1" pivotButton="0" quotePrefix="0" xfId="0">
      <alignment horizontal="left" vertical="center" indent="1"/>
    </xf>
    <xf numFmtId="0" fontId="3" fillId="2" borderId="0" applyAlignment="1" pivotButton="0" quotePrefix="0" xfId="0">
      <alignment horizontal="left" vertical="top" indent="1"/>
    </xf>
    <xf numFmtId="0" fontId="11" fillId="7" borderId="2" applyAlignment="1" pivotButton="0" quotePrefix="0" xfId="0">
      <alignment horizontal="center" vertical="bottom"/>
    </xf>
    <xf numFmtId="0" fontId="11" fillId="7" borderId="4" applyAlignment="1" pivotButton="0" quotePrefix="0" xfId="0">
      <alignment horizontal="center" vertical="bottom"/>
    </xf>
    <xf numFmtId="0" fontId="0" fillId="7" borderId="5" pivotButton="0" quotePrefix="0" xfId="0"/>
    <xf numFmtId="0" fontId="0" fillId="7" borderId="6" pivotButton="0" quotePrefix="0" xfId="0"/>
    <xf numFmtId="0" fontId="11" fillId="7" borderId="10" applyAlignment="1" pivotButton="0" quotePrefix="0" xfId="0">
      <alignment horizontal="center" vertical="bottom"/>
    </xf>
    <xf numFmtId="0" fontId="0" fillId="7" borderId="11" pivotButton="0" quotePrefix="0" xfId="0"/>
    <xf numFmtId="0" fontId="0" fillId="7" borderId="12" pivotButton="0" quotePrefix="0" xfId="0"/>
    <xf numFmtId="0" fontId="11" fillId="7" borderId="16" applyAlignment="1" pivotButton="0" quotePrefix="0" xfId="0">
      <alignment horizontal="center" vertical="bottom"/>
    </xf>
    <xf numFmtId="0" fontId="0" fillId="7" borderId="17" pivotButton="0" quotePrefix="0" xfId="0"/>
    <xf numFmtId="0" fontId="0" fillId="7" borderId="18" pivotButton="0" quotePrefix="0" xfId="0"/>
    <xf numFmtId="164" fontId="12" fillId="7" borderId="3" applyAlignment="1" pivotButton="0" quotePrefix="0" xfId="0">
      <alignment horizontal="center" vertical="center"/>
    </xf>
    <xf numFmtId="0" fontId="12" fillId="7" borderId="7" applyAlignment="1" pivotButton="0" quotePrefix="0" xfId="0">
      <alignment horizontal="center" vertical="center"/>
    </xf>
    <xf numFmtId="0" fontId="0" fillId="7" borderId="8" pivotButton="0" quotePrefix="0" xfId="0"/>
    <xf numFmtId="0" fontId="0" fillId="7" borderId="9" pivotButton="0" quotePrefix="0" xfId="0"/>
    <xf numFmtId="164" fontId="12" fillId="7" borderId="13" applyAlignment="1" pivotButton="0" quotePrefix="0" xfId="0">
      <alignment horizontal="center" vertical="center"/>
    </xf>
    <xf numFmtId="0" fontId="0" fillId="7" borderId="14" pivotButton="0" quotePrefix="0" xfId="0"/>
    <xf numFmtId="0" fontId="0" fillId="7" borderId="15" pivotButton="0" quotePrefix="0" xfId="0"/>
    <xf numFmtId="164" fontId="12" fillId="7" borderId="19" applyAlignment="1" pivotButton="0" quotePrefix="0" xfId="0">
      <alignment horizontal="center" vertical="center"/>
    </xf>
    <xf numFmtId="0" fontId="0" fillId="7" borderId="20" pivotButton="0" quotePrefix="0" xfId="0"/>
    <xf numFmtId="0" fontId="0" fillId="7" borderId="21" pivotButton="0" quotePrefix="0" xfId="0"/>
    <xf numFmtId="0" fontId="4" fillId="2" borderId="1" applyAlignment="1" pivotButton="0" quotePrefix="0" xfId="0">
      <alignment horizontal="left" vertical="center" wrapText="1" indent="1"/>
    </xf>
    <xf numFmtId="0" fontId="4" fillId="2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 indent="1"/>
    </xf>
    <xf numFmtId="164" fontId="6" fillId="7" borderId="1" applyAlignment="1" pivotButton="0" quotePrefix="0" xfId="0">
      <alignment horizontal="right" vertical="center" indent="1"/>
    </xf>
    <xf numFmtId="0" fontId="6" fillId="8" borderId="1" applyAlignment="1" pivotButton="0" quotePrefix="0" xfId="0">
      <alignment horizontal="left" vertical="center" wrapText="1" indent="1"/>
    </xf>
    <xf numFmtId="164" fontId="6" fillId="8" borderId="1" applyAlignment="1" pivotButton="0" quotePrefix="0" xfId="0">
      <alignment horizontal="right" vertical="center" indent="1"/>
    </xf>
    <xf numFmtId="0" fontId="8" fillId="6" borderId="1" applyAlignment="1" pivotButton="0" quotePrefix="0" xfId="0">
      <alignment horizontal="left" vertical="center" wrapText="1" indent="1"/>
    </xf>
    <xf numFmtId="164" fontId="8" fillId="6" borderId="1" applyAlignment="1" pivotButton="0" quotePrefix="0" xfId="0">
      <alignment horizontal="right" vertical="center" indent="1"/>
    </xf>
    <xf numFmtId="0" fontId="9" fillId="0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indent="1"/>
    </xf>
    <xf numFmtId="0" fontId="0" fillId="3" borderId="1" pivotButton="0" quotePrefix="0" xfId="0"/>
    <xf numFmtId="0" fontId="6" fillId="0" borderId="1" applyAlignment="1" pivotButton="0" quotePrefix="0" xfId="0">
      <alignment horizontal="left" vertical="center" wrapText="1" indent="1"/>
    </xf>
    <xf numFmtId="164" fontId="6" fillId="0" borderId="1" applyAlignment="1" pivotButton="0" quotePrefix="0" xfId="0">
      <alignment horizontal="right" vertical="center" indent="1"/>
    </xf>
    <xf numFmtId="0" fontId="7" fillId="0" borderId="1" applyAlignment="1" pivotButton="0" quotePrefix="0" xfId="0">
      <alignment horizontal="left" vertical="center" wrapText="1" indent="1"/>
    </xf>
    <xf numFmtId="0" fontId="8" fillId="4" borderId="1" applyAlignment="1" pivotButton="0" quotePrefix="0" xfId="0">
      <alignment horizontal="left" vertical="center" wrapText="1" indent="1"/>
    </xf>
    <xf numFmtId="164" fontId="8" fillId="4" borderId="1" applyAlignment="1" pivotButton="0" quotePrefix="0" xfId="0">
      <alignment horizontal="right" vertical="center" indent="1"/>
    </xf>
    <xf numFmtId="0" fontId="6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 indent="1"/>
    </xf>
    <xf numFmtId="164" fontId="5" fillId="2" borderId="1" applyAlignment="1" pivotButton="0" quotePrefix="0" xfId="0">
      <alignment horizontal="right" vertical="center" indent="1"/>
    </xf>
    <xf numFmtId="0" fontId="6" fillId="2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  <xf numFmtId="165" fontId="8" fillId="5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167" fontId="6" fillId="0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horizontal="right" vertical="center" indent="1"/>
    </xf>
    <xf numFmtId="0" fontId="8" fillId="4" borderId="1" applyAlignment="1" pivotButton="0" quotePrefix="0" xfId="0">
      <alignment horizontal="right" vertical="center" indent="1"/>
    </xf>
    <xf numFmtId="0" fontId="6" fillId="6" borderId="1" applyAlignment="1" pivotButton="0" quotePrefix="0" xfId="0">
      <alignment horizontal="left" vertical="center" wrapText="1" indent="1"/>
    </xf>
    <xf numFmtId="0" fontId="10" fillId="0" borderId="1" applyAlignment="1" pivotButton="0" quotePrefix="0" xfId="0">
      <alignment horizontal="center" vertical="center" wrapText="1"/>
    </xf>
    <xf numFmtId="168" fontId="6" fillId="7" borderId="1" applyAlignment="1" pivotButton="0" quotePrefix="0" xfId="0">
      <alignment horizontal="right" vertical="center" indent="1"/>
    </xf>
    <xf numFmtId="3" fontId="6" fillId="7" borderId="1" applyAlignment="1" pivotButton="0" quotePrefix="0" xfId="0">
      <alignment horizontal="right" vertical="center" indent="1"/>
    </xf>
    <xf numFmtId="9" fontId="6" fillId="7" borderId="1" applyAlignment="1" pivotButton="0" quotePrefix="0" xfId="0">
      <alignment horizontal="center" vertical="center" wrapText="1"/>
    </xf>
    <xf numFmtId="168" fontId="6" fillId="8" borderId="1" applyAlignment="1" pivotButton="0" quotePrefix="0" xfId="0">
      <alignment horizontal="right" vertical="center" indent="1"/>
    </xf>
    <xf numFmtId="3" fontId="6" fillId="8" borderId="1" applyAlignment="1" pivotButton="0" quotePrefix="0" xfId="0">
      <alignment horizontal="right" vertical="center" indent="1"/>
    </xf>
    <xf numFmtId="9" fontId="6" fillId="8" borderId="1" applyAlignment="1" pivotButton="0" quotePrefix="0" xfId="0">
      <alignment horizontal="center" vertical="center" wrapText="1"/>
    </xf>
    <xf numFmtId="166" fontId="6" fillId="6" borderId="1" applyAlignment="1" pivotButton="0" quotePrefix="0" xfId="0">
      <alignment horizontal="right" vertical="center" indent="1"/>
    </xf>
    <xf numFmtId="9" fontId="6" fillId="5" borderId="1" applyAlignment="1" pivotButton="0" quotePrefix="0" xfId="0">
      <alignment horizontal="center" vertical="center" wrapText="1"/>
    </xf>
    <xf numFmtId="9" fontId="6" fillId="6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right" vertical="center" indent="1"/>
    </xf>
    <xf numFmtId="0" fontId="6" fillId="4" borderId="1" applyAlignment="1" pivotButton="0" quotePrefix="0" xfId="0">
      <alignment horizontal="left" vertical="center" wrapText="1" indent="1"/>
    </xf>
    <xf numFmtId="164" fontId="4" fillId="2" borderId="1" applyAlignment="1" pivotButton="0" quotePrefix="0" xfId="0">
      <alignment horizontal="right" vertical="center" indent="1"/>
    </xf>
  </cellXfs>
  <cellStyles count="1">
    <cellStyle name="Normal" xfId="0" builtinId="0" hidden="0"/>
  </cellStyles>
  <dxfs count="6">
    <dxf>
      <font>
        <name val="Calibri"/>
        <b val="1"/>
        <strike val="0"/>
        <color rgb="00DC2626"/>
        <sz val="22"/>
      </font>
    </dxf>
    <dxf>
      <font>
        <name val="Calibri"/>
        <b val="1"/>
        <strike val="0"/>
        <color rgb="00DC2626"/>
        <sz val="11"/>
      </font>
    </dxf>
    <dxf>
      <font>
        <name val="Calibri"/>
        <b val="1"/>
        <strike val="0"/>
        <color rgb="00166534"/>
        <sz val="13"/>
      </font>
      <fill>
        <patternFill patternType="solid">
          <fgColor rgb="00DCFCE7"/>
        </patternFill>
      </fill>
    </dxf>
    <dxf>
      <font>
        <name val="Calibri"/>
        <b val="1"/>
        <strike val="0"/>
        <color rgb="00B91C1C"/>
        <sz val="13"/>
      </font>
      <fill>
        <patternFill patternType="solid">
          <fgColor rgb="00FEE2E2"/>
        </patternFill>
      </fill>
    </dxf>
    <dxf>
      <font>
        <name val="Calibri"/>
        <b val="1"/>
        <strike val="0"/>
        <color rgb="00DC2626"/>
        <sz val="12"/>
      </font>
    </dxf>
    <dxf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Umsatz und Gewinn Jahr 1–3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'Übersicht'!P8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solidFill>
                <a:srgbClr val="4F46E5"/>
              </a:solidFill>
              <a:prstDash val="solid"/>
            </a:ln>
          </spPr>
          <cat>
            <numRef>
              <f>'Übersicht'!$O$9:$O$11</f>
            </numRef>
          </cat>
          <val>
            <numRef>
              <f>'Übersicht'!$P$9:$P$11</f>
            </numRef>
          </val>
        </ser>
        <ser>
          <idx val="1"/>
          <order val="1"/>
          <tx>
            <strRef>
              <f>'Übersicht'!Q8</f>
            </strRef>
          </tx>
          <spPr>
            <a:solidFill xmlns:a="http://schemas.openxmlformats.org/drawingml/2006/main">
              <a:srgbClr val="EC4899"/>
            </a:solidFill>
            <a:ln xmlns:a="http://schemas.openxmlformats.org/drawingml/2006/main">
              <a:solidFill>
                <a:srgbClr val="EC4899"/>
              </a:solidFill>
              <a:prstDash val="solid"/>
            </a:ln>
          </spPr>
          <cat>
            <numRef>
              <f>'Übersicht'!$O$9:$O$11</f>
            </numRef>
          </cat>
          <val>
            <numRef>
              <f>'Übersicht'!$Q$9:$Q$11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 €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Finanzierung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C489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A855F7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Lbls>
            <showVal val="0"/>
            <showCatName val="0"/>
            <showSerName val="0"/>
            <showPercent val="1"/>
            <showLeaderLines val="0"/>
          </dLbls>
          <cat>
            <numRef>
              <f>'Finanzierung'!$B$6:$B$8</f>
            </numRef>
          </cat>
          <val>
            <numRef>
              <f>'Finanzierung'!$C$6:$C$8</f>
            </numRef>
          </val>
        </ser>
        <firstSliceAng val="0"/>
        <holeSize val="58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Kontostand am Monatsende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'Liquidität'!S5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solidFill>
                <a:srgbClr val="4F46E5"/>
              </a:solidFill>
              <a:prstDash val="solid"/>
            </a:ln>
          </spPr>
          <cat>
            <numRef>
              <f>'Liquidität'!$R$6:$R$17</f>
            </numRef>
          </cat>
          <val>
            <numRef>
              <f>'Liquidität'!$S$6:$S$17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 €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1.png" Id="rId3"/><Relationship Type="http://schemas.openxmlformats.org/officeDocument/2006/relationships/image" Target="/xl/media/image2.png" Id="rId4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3.xml" Id="rId1"/><Relationship Type="http://schemas.openxmlformats.org/officeDocument/2006/relationships/image" Target="/xl/media/image8.png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7</row>
      <rowOff>0</rowOff>
    </from>
    <ext cx="48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16</row>
      <rowOff>0</rowOff>
    </from>
    <ext cx="3600000" cy="230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819150</colOff>
      <row>0</row>
      <rowOff>76200</rowOff>
    </from>
    <ext cx="828675" cy="6286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714375</colOff>
      <row>0</row>
      <rowOff>76200</rowOff>
    </from>
    <ext cx="876300" cy="6286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2057400</colOff>
      <row>0</row>
      <rowOff>76200</rowOff>
    </from>
    <ext cx="87630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6</col>
      <colOff>57150</colOff>
      <row>0</row>
      <rowOff>76200</rowOff>
    </from>
    <ext cx="87630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8</col>
      <colOff>904875</colOff>
      <row>0</row>
      <rowOff>76200</rowOff>
    </from>
    <ext cx="87630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3</col>
      <colOff>123825</colOff>
      <row>0</row>
      <rowOff>76200</rowOff>
    </from>
    <ext cx="87630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4</col>
      <colOff>123825</colOff>
      <row>0</row>
      <rowOff>76200</rowOff>
    </from>
    <ext cx="87630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1</col>
      <colOff>0</colOff>
      <row>16</row>
      <rowOff>0</rowOff>
    </from>
    <ext cx="864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666750</colOff>
      <row>0</row>
      <rowOff>76200</rowOff>
    </from>
    <ext cx="876300" cy="6286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1"/>
  <sheetViews>
    <sheetView showGridLines="0" zoomScale="9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13" customWidth="1" min="4" max="4"/>
    <col width="13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2" customWidth="1" min="13" max="13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44" customHeight="1">
      <c r="A2" s="2" t="inlineStr">
        <is>
          <t>FINANZPLAN</t>
        </is>
      </c>
    </row>
    <row r="3" ht="26" customHeight="1">
      <c r="A3" s="3" t="inlineStr">
        <is>
          <t>Übersicht für den Businessplan – alle Zahlen kommen aus den Blättern rechts (Beispiel: Café „Kaffeeliebe“).</t>
        </is>
      </c>
    </row>
    <row r="4" ht="10" customHeight="1"/>
    <row r="5" ht="20" customHeight="1">
      <c r="B5" s="4" t="inlineStr">
        <is>
          <t>Kapitalbedarf</t>
        </is>
      </c>
      <c r="C5" s="5" t="inlineStr">
        <is>
          <t>Finanzierung</t>
        </is>
      </c>
      <c r="D5" s="6" t="n"/>
      <c r="E5" s="7" t="n"/>
      <c r="G5" s="8" t="inlineStr">
        <is>
          <t>Gewinn Jahr 1</t>
        </is>
      </c>
      <c r="H5" s="9" t="n"/>
      <c r="I5" s="10" t="n"/>
      <c r="J5" s="11" t="inlineStr">
        <is>
          <t>Liquidität niedrigster Monat</t>
        </is>
      </c>
      <c r="K5" s="12" t="n"/>
      <c r="L5" s="13" t="n"/>
    </row>
    <row r="6" ht="34" customHeight="1">
      <c r="B6" s="14">
        <f>Kapitalbedarf!C22</f>
        <v/>
      </c>
      <c r="C6" s="15">
        <f>IF(Finanzierung!C13&gt;=0,"gedeckt ✓","Lücke ⚠")</f>
        <v/>
      </c>
      <c r="D6" s="16" t="n"/>
      <c r="E6" s="17" t="n"/>
      <c r="G6" s="18">
        <f>Rentabilität!C18</f>
        <v/>
      </c>
      <c r="H6" s="19" t="n"/>
      <c r="I6" s="20" t="n"/>
      <c r="J6" s="21">
        <f>MIN(Liquidität!C15:N15)</f>
        <v/>
      </c>
      <c r="K6" s="22" t="n"/>
      <c r="L6" s="23" t="n"/>
    </row>
    <row r="7" ht="12" customHeight="1"/>
    <row r="8">
      <c r="B8" s="24" t="inlineStr">
        <is>
          <t>Kategorie</t>
        </is>
      </c>
      <c r="C8" s="25" t="inlineStr">
        <is>
          <t>Jahr 1</t>
        </is>
      </c>
      <c r="D8" s="25" t="inlineStr">
        <is>
          <t>Jahr 2</t>
        </is>
      </c>
      <c r="E8" s="25" t="inlineStr">
        <is>
          <t>Jahr 3</t>
        </is>
      </c>
      <c r="P8" t="inlineStr">
        <is>
          <t>Umsatz</t>
        </is>
      </c>
      <c r="Q8" t="inlineStr">
        <is>
          <t>Gewinn</t>
        </is>
      </c>
    </row>
    <row r="9" ht="22" customHeight="1">
      <c r="B9" s="26" t="inlineStr">
        <is>
          <t>Umsatz</t>
        </is>
      </c>
      <c r="C9" s="27">
        <f>Rentabilität!C6</f>
        <v/>
      </c>
      <c r="D9" s="27">
        <f>Rentabilität!D6</f>
        <v/>
      </c>
      <c r="E9" s="27">
        <f>Rentabilität!E6</f>
        <v/>
      </c>
      <c r="O9" t="inlineStr">
        <is>
          <t>Jahr 1</t>
        </is>
      </c>
      <c r="P9">
        <f>Rentabilität!C6</f>
        <v/>
      </c>
      <c r="Q9">
        <f>Rentabilität!C18</f>
        <v/>
      </c>
    </row>
    <row r="10" ht="22" customHeight="1">
      <c r="B10" s="28" t="inlineStr">
        <is>
          <t>Wareneinsatz</t>
        </is>
      </c>
      <c r="C10" s="29">
        <f>Rentabilität!C7</f>
        <v/>
      </c>
      <c r="D10" s="29">
        <f>Rentabilität!D7</f>
        <v/>
      </c>
      <c r="E10" s="29">
        <f>Rentabilität!E7</f>
        <v/>
      </c>
      <c r="O10" t="inlineStr">
        <is>
          <t>Jahr 2</t>
        </is>
      </c>
      <c r="P10">
        <f>Rentabilität!D6</f>
        <v/>
      </c>
      <c r="Q10">
        <f>Rentabilität!D18</f>
        <v/>
      </c>
    </row>
    <row r="11" ht="22" customHeight="1">
      <c r="B11" s="26" t="inlineStr">
        <is>
          <t>Kosten (ohne Wareneinsatz)</t>
        </is>
      </c>
      <c r="C11" s="27">
        <f>Rentabilität!C17</f>
        <v/>
      </c>
      <c r="D11" s="27">
        <f>Rentabilität!D17</f>
        <v/>
      </c>
      <c r="E11" s="27">
        <f>Rentabilität!E17</f>
        <v/>
      </c>
      <c r="O11" t="inlineStr">
        <is>
          <t>Jahr 3</t>
        </is>
      </c>
      <c r="P11">
        <f>Rentabilität!E6</f>
        <v/>
      </c>
      <c r="Q11">
        <f>Rentabilität!E18</f>
        <v/>
      </c>
    </row>
    <row r="12" ht="22" customHeight="1">
      <c r="B12" s="30" t="inlineStr">
        <is>
          <t>Gewinn vor Steuern</t>
        </is>
      </c>
      <c r="C12" s="31">
        <f>Rentabilität!C18</f>
        <v/>
      </c>
      <c r="D12" s="31">
        <f>Rentabilität!D18</f>
        <v/>
      </c>
      <c r="E12" s="31">
        <f>Rentabilität!E18</f>
        <v/>
      </c>
    </row>
    <row r="13" ht="22" customHeight="1">
      <c r="B13" s="26" t="inlineStr">
        <is>
          <t>Privatentnahmen</t>
        </is>
      </c>
      <c r="C13" s="27">
        <f>Rentabilität!C21</f>
        <v/>
      </c>
      <c r="D13" s="27">
        <f>Rentabilität!D21</f>
        <v/>
      </c>
      <c r="E13" s="27">
        <f>Rentabilität!E21</f>
        <v/>
      </c>
    </row>
    <row r="14" ht="22" customHeight="1">
      <c r="B14" s="30" t="inlineStr">
        <is>
          <t>Überschuss nach Entnahmen</t>
        </is>
      </c>
      <c r="C14" s="31">
        <f>Rentabilität!C22</f>
        <v/>
      </c>
      <c r="D14" s="31">
        <f>Rentabilität!D22</f>
        <v/>
      </c>
      <c r="E14" s="31">
        <f>Rentabilität!E22</f>
        <v/>
      </c>
    </row>
    <row r="31">
      <c r="B31" s="32" t="inlineStr">
        <is>
          <t>stundenplan-ersteller.de – kostenlose Vorlagen zum Ausfüllen und Ausdrucken</t>
        </is>
      </c>
    </row>
  </sheetData>
  <mergeCells count="11">
    <mergeCell ref="J5:L5"/>
    <mergeCell ref="J6:L6"/>
    <mergeCell ref="C5:E5"/>
    <mergeCell ref="G6:I6"/>
    <mergeCell ref="G5:I5"/>
    <mergeCell ref="B6"/>
    <mergeCell ref="A3:M3"/>
    <mergeCell ref="B31:L31"/>
    <mergeCell ref="B5"/>
    <mergeCell ref="A2:M2"/>
    <mergeCell ref="C6:E6"/>
  </mergeCells>
  <conditionalFormatting sqref="C6">
    <cfRule type="expression" priority="1" dxfId="0">
      <formula>Finanzierung!$C$13&lt;0</formula>
    </cfRule>
  </conditionalFormatting>
  <conditionalFormatting sqref="C9:E14">
    <cfRule type="cellIs" priority="2" operator="lessThan" dxfId="1">
      <formula>0</formula>
    </cfRule>
  </conditionalFormatting>
  <printOptions horizontalCentered="1"/>
  <pageMargins left="0.4" right="0.4" top="0.45" bottom="0.45" header="0.5" footer="0.5"/>
  <pageSetup orientation="landscape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zoomScale="9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5" customWidth="1" min="3" max="3"/>
    <col width="44" customWidth="1" min="4" max="4"/>
    <col width="2" customWidth="1" min="5" max="5"/>
  </cols>
  <sheetData>
    <row r="1" ht="10" customHeight="1">
      <c r="A1" s="1" t="n"/>
      <c r="B1" s="1" t="n"/>
      <c r="C1" s="1" t="n"/>
      <c r="D1" s="1" t="n"/>
      <c r="E1" s="1" t="n"/>
    </row>
    <row r="2" ht="44" customHeight="1">
      <c r="A2" s="2" t="inlineStr">
        <is>
          <t>KAPITALBEDARF</t>
        </is>
      </c>
    </row>
    <row r="3" ht="26" customHeight="1">
      <c r="A3" s="3" t="inlineStr">
        <is>
          <t>Was kostet die Gründung? Beträge in den weißen Feldern ändern – Summen rechnen sich.</t>
        </is>
      </c>
    </row>
    <row r="4" ht="10" customHeight="1"/>
    <row r="5">
      <c r="B5" s="24" t="inlineStr">
        <is>
          <t>Position</t>
        </is>
      </c>
      <c r="C5" s="25" t="inlineStr">
        <is>
          <t>Betrag</t>
        </is>
      </c>
      <c r="D5" s="24" t="inlineStr">
        <is>
          <t>Hinweis</t>
        </is>
      </c>
    </row>
    <row r="6" ht="22" customHeight="1">
      <c r="B6" s="33" t="inlineStr">
        <is>
          <t>Investitionen</t>
        </is>
      </c>
      <c r="C6" s="34" t="n"/>
      <c r="D6" s="34" t="n"/>
    </row>
    <row r="7">
      <c r="B7" s="35" t="inlineStr">
        <is>
          <t>Umbau und Einrichtung</t>
        </is>
      </c>
      <c r="C7" s="36" t="n">
        <v>18000</v>
      </c>
      <c r="D7" s="37" t="inlineStr">
        <is>
          <t>Theke, Möbel, Beleuchtung</t>
        </is>
      </c>
    </row>
    <row r="8">
      <c r="B8" s="35" t="inlineStr">
        <is>
          <t>Kaffeemaschine und Mühlen</t>
        </is>
      </c>
      <c r="C8" s="36" t="n">
        <v>12000</v>
      </c>
      <c r="D8" s="37" t="inlineStr">
        <is>
          <t>Siebträger, 2 Mühlen</t>
        </is>
      </c>
    </row>
    <row r="9">
      <c r="B9" s="35" t="inlineStr">
        <is>
          <t>Küchenausstattung</t>
        </is>
      </c>
      <c r="C9" s="36" t="n">
        <v>6000</v>
      </c>
      <c r="D9" s="37" t="inlineStr">
        <is>
          <t>Ofen, Kühlung, Spülmaschine</t>
        </is>
      </c>
    </row>
    <row r="10">
      <c r="B10" s="38" t="inlineStr">
        <is>
          <t>Summe Investitionen</t>
        </is>
      </c>
      <c r="C10" s="39">
        <f>SUM(C7:C9)</f>
        <v/>
      </c>
      <c r="D10" s="40" t="n"/>
    </row>
    <row r="12" ht="22" customHeight="1">
      <c r="B12" s="33" t="inlineStr">
        <is>
          <t>Gründung und Anlauf</t>
        </is>
      </c>
      <c r="C12" s="34" t="n"/>
      <c r="D12" s="34" t="n"/>
    </row>
    <row r="13">
      <c r="B13" s="35" t="inlineStr">
        <is>
          <t>Anmeldung, Beratung, Notar</t>
        </is>
      </c>
      <c r="C13" s="36" t="n">
        <v>1500</v>
      </c>
      <c r="D13" s="37" t="inlineStr">
        <is>
          <t>Gewerbeanmeldung, Steuerberatung</t>
        </is>
      </c>
    </row>
    <row r="14">
      <c r="B14" s="35" t="inlineStr">
        <is>
          <t>Marketing zur Eröffnung</t>
        </is>
      </c>
      <c r="C14" s="36" t="n">
        <v>2000</v>
      </c>
      <c r="D14" s="37" t="inlineStr">
        <is>
          <t>Logo, Website, Flyer</t>
        </is>
      </c>
    </row>
    <row r="15">
      <c r="B15" s="35" t="inlineStr">
        <is>
          <t>Erstausstattung Waren</t>
        </is>
      </c>
      <c r="C15" s="36" t="n">
        <v>3000</v>
      </c>
      <c r="D15" s="37" t="inlineStr">
        <is>
          <t>Kaffee, Milch, Backzutaten</t>
        </is>
      </c>
    </row>
    <row r="16">
      <c r="B16" s="38" t="inlineStr">
        <is>
          <t>Summe Gründung und Anlauf</t>
        </is>
      </c>
      <c r="C16" s="39">
        <f>SUM(C13:C15)</f>
        <v/>
      </c>
      <c r="D16" s="40" t="n"/>
    </row>
    <row r="18" ht="22" customHeight="1">
      <c r="B18" s="33" t="inlineStr">
        <is>
          <t>Reserve</t>
        </is>
      </c>
      <c r="C18" s="34" t="n"/>
      <c r="D18" s="34" t="n"/>
    </row>
    <row r="19">
      <c r="B19" s="35" t="inlineStr">
        <is>
          <t>Liquiditätsreserve</t>
        </is>
      </c>
      <c r="C19" s="36" t="n">
        <v>6000</v>
      </c>
      <c r="D19" s="37" t="inlineStr">
        <is>
          <t>für die ersten Monate</t>
        </is>
      </c>
    </row>
    <row r="20">
      <c r="B20" s="38" t="inlineStr">
        <is>
          <t>Summe Reserve</t>
        </is>
      </c>
      <c r="C20" s="39">
        <f>SUM(C19:C19)</f>
        <v/>
      </c>
      <c r="D20" s="40" t="n"/>
    </row>
    <row r="22">
      <c r="B22" s="41" t="inlineStr">
        <is>
          <t>KAPITALBEDARF GESAMT</t>
        </is>
      </c>
      <c r="C22" s="42">
        <f>C10+C16+C20</f>
        <v/>
      </c>
      <c r="D22" s="43" t="n"/>
    </row>
    <row r="24">
      <c r="B24" s="44" t="inlineStr">
        <is>
          <t>Abschreibung der Investitionen über (Jahre)</t>
        </is>
      </c>
      <c r="C24" s="45" t="n">
        <v>6</v>
      </c>
    </row>
    <row r="26">
      <c r="B26" s="32" t="inlineStr">
        <is>
          <t>stundenplan-ersteller.de – kostenlose Vorlagen zum Ausfüllen und Ausdrucken</t>
        </is>
      </c>
    </row>
  </sheetData>
  <mergeCells count="6">
    <mergeCell ref="A2:E2"/>
    <mergeCell ref="B26:D26"/>
    <mergeCell ref="B18:D18"/>
    <mergeCell ref="B12:D12"/>
    <mergeCell ref="B6:D6"/>
    <mergeCell ref="A3:E3"/>
  </mergeCells>
  <printOptions horizontalCentered="1"/>
  <pageMargins left="0.4" right="0.4" top="0.45" bottom="0.45" header="0.5" footer="0.5"/>
  <pageSetup orientation="portrait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zoomScale="9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5" customWidth="1" min="3" max="3"/>
    <col width="11" customWidth="1" min="4" max="4"/>
    <col width="11" customWidth="1" min="5" max="5"/>
    <col width="14" customWidth="1" min="6" max="6"/>
    <col width="14" customWidth="1" min="7" max="7"/>
    <col width="2" customWidth="1" min="8" max="8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44" customHeight="1">
      <c r="A2" s="2" t="inlineStr">
        <is>
          <t>FINANZIERUNG</t>
        </is>
      </c>
    </row>
    <row r="3" ht="26" customHeight="1">
      <c r="A3" s="3" t="inlineStr">
        <is>
          <t>Woher kommt das Geld? Kredit mit Zins und Laufzeit – Zinsen und Tilgung rechnen sich.</t>
        </is>
      </c>
    </row>
    <row r="4" ht="10" customHeight="1"/>
    <row r="5">
      <c r="B5" s="24" t="inlineStr">
        <is>
          <t>Quelle</t>
        </is>
      </c>
      <c r="C5" s="25" t="inlineStr">
        <is>
          <t>Betrag</t>
        </is>
      </c>
      <c r="D5" s="25" t="inlineStr">
        <is>
          <t>Zins p. a.</t>
        </is>
      </c>
      <c r="E5" s="25" t="inlineStr">
        <is>
          <t>Laufzeit</t>
        </is>
      </c>
      <c r="F5" s="25" t="inlineStr">
        <is>
          <t>Tilgung/Jahr</t>
        </is>
      </c>
      <c r="G5" s="25" t="inlineStr">
        <is>
          <t>Zinsen Jahr 1</t>
        </is>
      </c>
    </row>
    <row r="6">
      <c r="B6" s="35" t="inlineStr">
        <is>
          <t>Eigenkapital</t>
        </is>
      </c>
      <c r="C6" s="36" t="n">
        <v>12000</v>
      </c>
      <c r="D6" s="46" t="n"/>
      <c r="E6" s="47" t="n"/>
      <c r="F6" s="48">
        <f>IF(N(E6)=0,0,C6/E6)</f>
        <v/>
      </c>
      <c r="G6" s="48">
        <f>C6*N(D6)</f>
        <v/>
      </c>
    </row>
    <row r="7">
      <c r="B7" s="35" t="inlineStr">
        <is>
          <t>Bankkredit (z. B. KfW-Startgeld)</t>
        </is>
      </c>
      <c r="C7" s="36" t="n">
        <v>30000</v>
      </c>
      <c r="D7" s="46" t="n">
        <v>0.045</v>
      </c>
      <c r="E7" s="47" t="n">
        <v>5</v>
      </c>
      <c r="F7" s="48">
        <f>IF(N(E7)=0,0,C7/E7)</f>
        <v/>
      </c>
      <c r="G7" s="48">
        <f>C7*N(D7)</f>
        <v/>
      </c>
    </row>
    <row r="8">
      <c r="B8" s="35" t="inlineStr">
        <is>
          <t>Zuschuss / Förderung</t>
        </is>
      </c>
      <c r="C8" s="36" t="n">
        <v>6500</v>
      </c>
      <c r="D8" s="46" t="n"/>
      <c r="E8" s="47" t="n"/>
      <c r="F8" s="48">
        <f>IF(N(E8)=0,0,C8/E8)</f>
        <v/>
      </c>
      <c r="G8" s="48">
        <f>C8*N(D8)</f>
        <v/>
      </c>
    </row>
    <row r="9">
      <c r="B9" s="35" t="inlineStr">
        <is>
          <t>Privates Darlehen</t>
        </is>
      </c>
      <c r="C9" s="36" t="n">
        <v>0</v>
      </c>
      <c r="D9" s="46" t="n">
        <v>0</v>
      </c>
      <c r="E9" s="47" t="n">
        <v>3</v>
      </c>
      <c r="F9" s="48">
        <f>IF(N(E9)=0,0,C9/E9)</f>
        <v/>
      </c>
      <c r="G9" s="48">
        <f>C9*N(D9)</f>
        <v/>
      </c>
    </row>
    <row r="10" ht="20" customHeight="1">
      <c r="B10" s="38" t="inlineStr">
        <is>
          <t>Finanzierung gesamt</t>
        </is>
      </c>
      <c r="C10" s="39">
        <f>SUM(C6:C9)</f>
        <v/>
      </c>
      <c r="D10" s="49" t="n"/>
      <c r="E10" s="49" t="n"/>
      <c r="F10" s="39">
        <f>SUM(F6:F9)</f>
        <v/>
      </c>
      <c r="G10" s="39">
        <f>SUM(G6:G9)</f>
        <v/>
      </c>
    </row>
    <row r="12" ht="20" customHeight="1">
      <c r="B12" s="50" t="inlineStr">
        <is>
          <t>Kapitalbedarf</t>
        </is>
      </c>
      <c r="C12" s="48">
        <f>Kapitalbedarf!C22</f>
        <v/>
      </c>
    </row>
    <row r="13" ht="20" customHeight="1">
      <c r="B13" s="30" t="inlineStr">
        <is>
          <t>Differenz (Finanzierung − Bedarf)</t>
        </is>
      </c>
      <c r="C13" s="31">
        <f>C10-C12</f>
        <v/>
      </c>
    </row>
    <row r="14">
      <c r="B14" s="51">
        <f>IF(C13&gt;=0,"Finanzierung gedeckt ✓","Finanzierungslücke ⚠ – Bedarf senken oder Finanzierung erhöhen")</f>
        <v/>
      </c>
    </row>
    <row r="16">
      <c r="B16" s="24" t="inlineStr">
        <is>
          <t>Zinsen (Kredite, sinkend durch Tilgung)</t>
        </is>
      </c>
      <c r="C16" s="25" t="inlineStr">
        <is>
          <t>Betrag</t>
        </is>
      </c>
    </row>
    <row r="17">
      <c r="B17" s="35" t="inlineStr">
        <is>
          <t>Zinsen Jahr 1</t>
        </is>
      </c>
      <c r="C17" s="48">
        <f>SUMPRODUCT(C6:C9-F6:F9*0,D6:D9)</f>
        <v/>
      </c>
    </row>
    <row r="18">
      <c r="B18" s="35" t="inlineStr">
        <is>
          <t>Zinsen Jahr 2</t>
        </is>
      </c>
      <c r="C18" s="48">
        <f>SUMPRODUCT(C6:C9-F6:F9*1,D6:D9)</f>
        <v/>
      </c>
    </row>
    <row r="19">
      <c r="B19" s="35" t="inlineStr">
        <is>
          <t>Zinsen Jahr 3</t>
        </is>
      </c>
      <c r="C19" s="48">
        <f>SUMPRODUCT(C6:C9-F6:F9*2,D6:D9)</f>
        <v/>
      </c>
    </row>
    <row r="21">
      <c r="B21" s="32" t="inlineStr">
        <is>
          <t>stundenplan-ersteller.de – kostenlose Vorlagen zum Ausfüllen und Ausdrucken</t>
        </is>
      </c>
    </row>
  </sheetData>
  <mergeCells count="4">
    <mergeCell ref="B14:G14"/>
    <mergeCell ref="A3:H3"/>
    <mergeCell ref="A2:H2"/>
    <mergeCell ref="B21:G21"/>
  </mergeCells>
  <conditionalFormatting sqref="B14:G14">
    <cfRule type="expression" priority="1" dxfId="2">
      <formula>$C$13&gt;=0</formula>
    </cfRule>
    <cfRule type="expression" priority="2" dxfId="3">
      <formula>$C$13&lt;0</formula>
    </cfRule>
  </conditionalFormatting>
  <printOptions horizontalCentered="1"/>
  <pageMargins left="0.4" right="0.4" top="0.45" bottom="0.45" header="0.5" footer="0.5"/>
  <pageSetup orientation="portrait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showGridLines="0" zoomScale="9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1" customWidth="1" min="3" max="3"/>
    <col width="11" customWidth="1" min="4" max="4"/>
    <col width="11" customWidth="1" min="5" max="5"/>
    <col width="11" customWidth="1" min="6" max="6"/>
    <col width="14" customWidth="1" min="7" max="7"/>
    <col width="14" customWidth="1" min="8" max="8"/>
    <col width="14" customWidth="1" min="9" max="9"/>
    <col width="12" customWidth="1" min="10" max="10"/>
    <col width="2" customWidth="1" min="11" max="11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44" customHeight="1">
      <c r="A2" s="2" t="inlineStr">
        <is>
          <t>UMSATZPLANUNG</t>
        </is>
      </c>
    </row>
    <row r="3" ht="26" customHeight="1">
      <c r="A3" s="3" t="inlineStr">
        <is>
          <t>Preis und Menge pro Jahr eintragen – Umsatz und Wareneinsatz rechnen sich für 3 Jahre.</t>
        </is>
      </c>
    </row>
    <row r="4" ht="10" customHeight="1"/>
    <row r="5">
      <c r="B5" s="24" t="inlineStr">
        <is>
          <t>Produkt / Leistung</t>
        </is>
      </c>
      <c r="C5" s="25" t="inlineStr">
        <is>
          <t>Preis</t>
        </is>
      </c>
      <c r="D5" s="25" t="inlineStr">
        <is>
          <t>Menge J1</t>
        </is>
      </c>
      <c r="E5" s="25" t="inlineStr">
        <is>
          <t>Menge J2</t>
        </is>
      </c>
      <c r="F5" s="25" t="inlineStr">
        <is>
          <t>Menge J3</t>
        </is>
      </c>
      <c r="G5" s="25" t="inlineStr">
        <is>
          <t>Umsatz J1</t>
        </is>
      </c>
      <c r="H5" s="25" t="inlineStr">
        <is>
          <t>Umsatz J2</t>
        </is>
      </c>
      <c r="I5" s="25" t="inlineStr">
        <is>
          <t>Umsatz J3</t>
        </is>
      </c>
      <c r="J5" s="25" t="inlineStr">
        <is>
          <t>Wareneinsatz</t>
        </is>
      </c>
    </row>
    <row r="6">
      <c r="B6" s="26" t="inlineStr">
        <is>
          <t>Kaffeegetränke</t>
        </is>
      </c>
      <c r="C6" s="52" t="n">
        <v>3.4</v>
      </c>
      <c r="D6" s="53" t="n">
        <v>30000</v>
      </c>
      <c r="E6" s="53" t="n">
        <v>33600</v>
      </c>
      <c r="F6" s="53" t="n">
        <v>35600</v>
      </c>
      <c r="G6" s="48">
        <f>N(C6)*N(D6)</f>
        <v/>
      </c>
      <c r="H6" s="48">
        <f>N(C6)*N(E6)</f>
        <v/>
      </c>
      <c r="I6" s="48">
        <f>N(C6)*N(F6)</f>
        <v/>
      </c>
      <c r="J6" s="54" t="n">
        <v>0.22</v>
      </c>
    </row>
    <row r="7">
      <c r="B7" s="28" t="inlineStr">
        <is>
          <t>Kuchen und Gebäck</t>
        </is>
      </c>
      <c r="C7" s="55" t="n">
        <v>3.8</v>
      </c>
      <c r="D7" s="56" t="n">
        <v>9000</v>
      </c>
      <c r="E7" s="56" t="n">
        <v>10000</v>
      </c>
      <c r="F7" s="56" t="n">
        <v>10600</v>
      </c>
      <c r="G7" s="48">
        <f>N(C7)*N(D7)</f>
        <v/>
      </c>
      <c r="H7" s="48">
        <f>N(C7)*N(E7)</f>
        <v/>
      </c>
      <c r="I7" s="48">
        <f>N(C7)*N(F7)</f>
        <v/>
      </c>
      <c r="J7" s="57" t="n">
        <v>0.35</v>
      </c>
    </row>
    <row r="8">
      <c r="B8" s="26" t="inlineStr">
        <is>
          <t>Frühstück und Snacks</t>
        </is>
      </c>
      <c r="C8" s="52" t="n">
        <v>9.5</v>
      </c>
      <c r="D8" s="53" t="n">
        <v>4000</v>
      </c>
      <c r="E8" s="53" t="n">
        <v>4600</v>
      </c>
      <c r="F8" s="53" t="n">
        <v>4900</v>
      </c>
      <c r="G8" s="48">
        <f>N(C8)*N(D8)</f>
        <v/>
      </c>
      <c r="H8" s="48">
        <f>N(C8)*N(E8)</f>
        <v/>
      </c>
      <c r="I8" s="48">
        <f>N(C8)*N(F8)</f>
        <v/>
      </c>
      <c r="J8" s="54" t="n">
        <v>0.38</v>
      </c>
    </row>
    <row r="9">
      <c r="B9" s="28" t="inlineStr">
        <is>
          <t>Kaffeebohnen (Verkauf)</t>
        </is>
      </c>
      <c r="C9" s="55" t="n">
        <v>14</v>
      </c>
      <c r="D9" s="56" t="n">
        <v>600</v>
      </c>
      <c r="E9" s="56" t="n">
        <v>800</v>
      </c>
      <c r="F9" s="56" t="n">
        <v>950</v>
      </c>
      <c r="G9" s="48">
        <f>N(C9)*N(D9)</f>
        <v/>
      </c>
      <c r="H9" s="48">
        <f>N(C9)*N(E9)</f>
        <v/>
      </c>
      <c r="I9" s="48">
        <f>N(C9)*N(F9)</f>
        <v/>
      </c>
      <c r="J9" s="57" t="n">
        <v>0.45</v>
      </c>
    </row>
    <row r="10">
      <c r="B10" s="26" t="n"/>
      <c r="C10" s="52" t="n"/>
      <c r="D10" s="53" t="n"/>
      <c r="E10" s="53" t="n"/>
      <c r="F10" s="53" t="n"/>
      <c r="G10" s="48">
        <f>N(C10)*N(D10)</f>
        <v/>
      </c>
      <c r="H10" s="48">
        <f>N(C10)*N(E10)</f>
        <v/>
      </c>
      <c r="I10" s="48">
        <f>N(C10)*N(F10)</f>
        <v/>
      </c>
      <c r="J10" s="54" t="n"/>
    </row>
    <row r="11">
      <c r="B11" s="28" t="n"/>
      <c r="C11" s="55" t="n"/>
      <c r="D11" s="56" t="n"/>
      <c r="E11" s="56" t="n"/>
      <c r="F11" s="56" t="n"/>
      <c r="G11" s="48">
        <f>N(C11)*N(D11)</f>
        <v/>
      </c>
      <c r="H11" s="48">
        <f>N(C11)*N(E11)</f>
        <v/>
      </c>
      <c r="I11" s="48">
        <f>N(C11)*N(F11)</f>
        <v/>
      </c>
      <c r="J11" s="57" t="n"/>
    </row>
    <row r="12" ht="20" customHeight="1">
      <c r="B12" s="38" t="inlineStr">
        <is>
          <t>Umsatz gesamt</t>
        </is>
      </c>
      <c r="C12" s="39" t="n"/>
      <c r="D12" s="39" t="n"/>
      <c r="E12" s="39" t="n"/>
      <c r="F12" s="39" t="n"/>
      <c r="G12" s="39">
        <f>SUM(G6:G11)</f>
        <v/>
      </c>
      <c r="H12" s="39">
        <f>SUM(H6:H11)</f>
        <v/>
      </c>
      <c r="I12" s="39">
        <f>SUM(I6:I11)</f>
        <v/>
      </c>
    </row>
    <row r="13" ht="20" customHeight="1">
      <c r="B13" s="30" t="inlineStr">
        <is>
          <t>Wareneinsatz gesamt</t>
        </is>
      </c>
      <c r="C13" s="31" t="n"/>
      <c r="D13" s="31" t="n"/>
      <c r="E13" s="31" t="n"/>
      <c r="F13" s="31" t="n"/>
      <c r="G13" s="31">
        <f>SUMPRODUCT(G6:G11,$J$6:$J$11)</f>
        <v/>
      </c>
      <c r="H13" s="31">
        <f>SUMPRODUCT(H6:H11,$J$6:$J$11)</f>
        <v/>
      </c>
      <c r="I13" s="31">
        <f>SUMPRODUCT(I6:I11,$J$6:$J$11)</f>
        <v/>
      </c>
    </row>
    <row r="15">
      <c r="B15" s="32" t="inlineStr">
        <is>
          <t>stundenplan-ersteller.de – kostenlose Vorlagen zum Ausfüllen und Ausdrucken</t>
        </is>
      </c>
    </row>
  </sheetData>
  <mergeCells count="3">
    <mergeCell ref="A2:K2"/>
    <mergeCell ref="B15:J15"/>
    <mergeCell ref="A3:K3"/>
  </mergeCells>
  <printOptions horizontalCentered="1"/>
  <pageMargins left="0.4" right="0.4" top="0.45" bottom="0.45" header="0.5" footer="0.5"/>
  <pageSetup orientation="landscape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zoomScale="90" workbookViewId="0">
      <selection activeCell="A1" sqref="A1"/>
    </sheetView>
  </sheetViews>
  <sheetFormatPr baseColWidth="8" defaultRowHeight="15"/>
  <cols>
    <col width="2" customWidth="1" min="1" max="1"/>
    <col width="38" customWidth="1" min="2" max="2"/>
    <col width="15" customWidth="1" min="3" max="3"/>
    <col width="15" customWidth="1" min="4" max="4"/>
    <col width="2" customWidth="1" min="5" max="5"/>
  </cols>
  <sheetData>
    <row r="1" ht="10" customHeight="1">
      <c r="A1" s="1" t="n"/>
      <c r="B1" s="1" t="n"/>
      <c r="C1" s="1" t="n"/>
      <c r="D1" s="1" t="n"/>
      <c r="E1" s="1" t="n"/>
    </row>
    <row r="2" ht="44" customHeight="1">
      <c r="A2" s="2" t="inlineStr">
        <is>
          <t>PRIVATENTNAHMEN</t>
        </is>
      </c>
    </row>
    <row r="3" ht="26" customHeight="1">
      <c r="A3" s="3" t="inlineStr">
        <is>
          <t>Was brauchst du privat im Monat? Die Summe geht in Liquidität und Übersicht ein.</t>
        </is>
      </c>
    </row>
    <row r="4" ht="10" customHeight="1"/>
    <row r="5">
      <c r="B5" s="24" t="inlineStr">
        <is>
          <t>Lebenshaltungskosten</t>
        </is>
      </c>
      <c r="C5" s="25" t="inlineStr">
        <is>
          <t>pro Monat</t>
        </is>
      </c>
      <c r="D5" s="25" t="inlineStr">
        <is>
          <t>pro Jahr</t>
        </is>
      </c>
    </row>
    <row r="6">
      <c r="B6" s="26" t="inlineStr">
        <is>
          <t>Miete und Nebenkosten (privat)</t>
        </is>
      </c>
      <c r="C6" s="36" t="n">
        <v>550</v>
      </c>
      <c r="D6" s="48">
        <f>C6*12</f>
        <v/>
      </c>
    </row>
    <row r="7">
      <c r="B7" s="28" t="inlineStr">
        <is>
          <t>Lebensmittel und Haushalt</t>
        </is>
      </c>
      <c r="C7" s="36" t="n">
        <v>300</v>
      </c>
      <c r="D7" s="48">
        <f>C7*12</f>
        <v/>
      </c>
    </row>
    <row r="8">
      <c r="B8" s="26" t="inlineStr">
        <is>
          <t>Kranken- und Pflegeversicherung</t>
        </is>
      </c>
      <c r="C8" s="36" t="n">
        <v>400</v>
      </c>
      <c r="D8" s="48">
        <f>C8*12</f>
        <v/>
      </c>
    </row>
    <row r="9">
      <c r="B9" s="28" t="inlineStr">
        <is>
          <t>Altersvorsorge</t>
        </is>
      </c>
      <c r="C9" s="36" t="n">
        <v>100</v>
      </c>
      <c r="D9" s="48">
        <f>C9*12</f>
        <v/>
      </c>
    </row>
    <row r="10">
      <c r="B10" s="26" t="inlineStr">
        <is>
          <t>Private Versicherungen</t>
        </is>
      </c>
      <c r="C10" s="36" t="n">
        <v>50</v>
      </c>
      <c r="D10" s="48">
        <f>C10*12</f>
        <v/>
      </c>
    </row>
    <row r="11">
      <c r="B11" s="28" t="inlineStr">
        <is>
          <t>Mobilität</t>
        </is>
      </c>
      <c r="C11" s="36" t="n">
        <v>60</v>
      </c>
      <c r="D11" s="48">
        <f>C11*12</f>
        <v/>
      </c>
    </row>
    <row r="12">
      <c r="B12" s="26" t="inlineStr">
        <is>
          <t>Telefon und Internet</t>
        </is>
      </c>
      <c r="C12" s="36" t="n">
        <v>40</v>
      </c>
      <c r="D12" s="48">
        <f>C12*12</f>
        <v/>
      </c>
    </row>
    <row r="13">
      <c r="B13" s="28" t="inlineStr">
        <is>
          <t>Freizeit und Sonstiges</t>
        </is>
      </c>
      <c r="C13" s="36" t="n">
        <v>80</v>
      </c>
      <c r="D13" s="48">
        <f>C13*12</f>
        <v/>
      </c>
    </row>
    <row r="14">
      <c r="B14" s="26" t="inlineStr">
        <is>
          <t>Rücklage für Steuern</t>
        </is>
      </c>
      <c r="C14" s="36" t="n">
        <v>200</v>
      </c>
      <c r="D14" s="48">
        <f>C14*12</f>
        <v/>
      </c>
    </row>
    <row r="15" ht="20" customHeight="1">
      <c r="B15" s="38" t="inlineStr">
        <is>
          <t>Privatentnahmen gesamt</t>
        </is>
      </c>
      <c r="C15" s="39">
        <f>SUM(C6:C14)</f>
        <v/>
      </c>
      <c r="D15" s="39">
        <f>SUM(D6:D14)</f>
        <v/>
      </c>
    </row>
    <row r="17">
      <c r="B17" s="32" t="inlineStr">
        <is>
          <t>stundenplan-ersteller.de – kostenlose Vorlagen zum Ausfüllen und Ausdrucken</t>
        </is>
      </c>
    </row>
  </sheetData>
  <mergeCells count="3">
    <mergeCell ref="A2:E2"/>
    <mergeCell ref="B17:D17"/>
    <mergeCell ref="A3:E3"/>
  </mergeCells>
  <printOptions horizontalCentered="1"/>
  <pageMargins left="0.4" right="0.4" top="0.45" bottom="0.45" header="0.5" footer="0.5"/>
  <pageSetup orientation="portrait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zoomScale="9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15" customWidth="1" min="3" max="3"/>
    <col width="15" customWidth="1" min="4" max="4"/>
    <col width="15" customWidth="1" min="5" max="5"/>
    <col width="2" customWidth="1" min="6" max="6"/>
  </cols>
  <sheetData>
    <row r="1" ht="10" customHeight="1">
      <c r="A1" s="1" t="n"/>
      <c r="B1" s="1" t="n"/>
      <c r="C1" s="1" t="n"/>
      <c r="D1" s="1" t="n"/>
      <c r="E1" s="1" t="n"/>
      <c r="F1" s="1" t="n"/>
    </row>
    <row r="2" ht="44" customHeight="1">
      <c r="A2" s="2" t="inlineStr">
        <is>
          <t>RENTABILITÄT</t>
        </is>
      </c>
    </row>
    <row r="3" ht="26" customHeight="1">
      <c r="A3" s="3" t="inlineStr">
        <is>
          <t>Umsatz minus Kosten = Gewinn vor Steuern. Kosten in den weißen Feldern anpassen.</t>
        </is>
      </c>
    </row>
    <row r="4" ht="10" customHeight="1"/>
    <row r="5">
      <c r="B5" s="24" t="inlineStr">
        <is>
          <t>Position</t>
        </is>
      </c>
      <c r="C5" s="25" t="inlineStr">
        <is>
          <t>Jahr 1</t>
        </is>
      </c>
      <c r="D5" s="25" t="inlineStr">
        <is>
          <t>Jahr 2</t>
        </is>
      </c>
      <c r="E5" s="25" t="inlineStr">
        <is>
          <t>Jahr 3</t>
        </is>
      </c>
    </row>
    <row r="6" ht="20" customHeight="1">
      <c r="B6" s="44" t="inlineStr">
        <is>
          <t>Umsatz</t>
        </is>
      </c>
      <c r="C6" s="31">
        <f>Umsatz!G12</f>
        <v/>
      </c>
      <c r="D6" s="31">
        <f>Umsatz!H12</f>
        <v/>
      </c>
      <c r="E6" s="31">
        <f>Umsatz!I12</f>
        <v/>
      </c>
    </row>
    <row r="7" ht="20" customHeight="1">
      <c r="B7" s="35" t="inlineStr">
        <is>
          <t>− Wareneinsatz</t>
        </is>
      </c>
      <c r="C7" s="48">
        <f>Umsatz!G13</f>
        <v/>
      </c>
      <c r="D7" s="48">
        <f>Umsatz!H13</f>
        <v/>
      </c>
      <c r="E7" s="48">
        <f>Umsatz!I13</f>
        <v/>
      </c>
    </row>
    <row r="8" ht="20" customHeight="1">
      <c r="B8" s="38" t="inlineStr">
        <is>
          <t>Rohertrag</t>
        </is>
      </c>
      <c r="C8" s="39">
        <f>C6-C7</f>
        <v/>
      </c>
      <c r="D8" s="39">
        <f>D6-D7</f>
        <v/>
      </c>
      <c r="E8" s="39">
        <f>E6-E7</f>
        <v/>
      </c>
    </row>
    <row r="9" ht="20" customHeight="1">
      <c r="B9" s="35" t="inlineStr">
        <is>
          <t>− Personal</t>
        </is>
      </c>
      <c r="C9" s="36" t="n">
        <v>52000</v>
      </c>
      <c r="D9" s="36" t="n">
        <v>58000</v>
      </c>
      <c r="E9" s="36" t="n">
        <v>60000</v>
      </c>
    </row>
    <row r="10" ht="20" customHeight="1">
      <c r="B10" s="35" t="inlineStr">
        <is>
          <t>− Miete</t>
        </is>
      </c>
      <c r="C10" s="36" t="n">
        <v>25200</v>
      </c>
      <c r="D10" s="36" t="n">
        <v>25200</v>
      </c>
      <c r="E10" s="36" t="n">
        <v>25800</v>
      </c>
    </row>
    <row r="11" ht="20" customHeight="1">
      <c r="B11" s="35" t="inlineStr">
        <is>
          <t>− Energie und Nebenkosten</t>
        </is>
      </c>
      <c r="C11" s="36" t="n">
        <v>9600</v>
      </c>
      <c r="D11" s="36" t="n">
        <v>9900</v>
      </c>
      <c r="E11" s="36" t="n">
        <v>10200</v>
      </c>
    </row>
    <row r="12" ht="20" customHeight="1">
      <c r="B12" s="35" t="inlineStr">
        <is>
          <t>− Marketing</t>
        </is>
      </c>
      <c r="C12" s="36" t="n">
        <v>3000</v>
      </c>
      <c r="D12" s="36" t="n">
        <v>2500</v>
      </c>
      <c r="E12" s="36" t="n">
        <v>2500</v>
      </c>
    </row>
    <row r="13" ht="20" customHeight="1">
      <c r="B13" s="35" t="inlineStr">
        <is>
          <t>− Versicherungen und Beiträge</t>
        </is>
      </c>
      <c r="C13" s="36" t="n">
        <v>1800</v>
      </c>
      <c r="D13" s="36" t="n">
        <v>1850</v>
      </c>
      <c r="E13" s="36" t="n">
        <v>1900</v>
      </c>
    </row>
    <row r="14" ht="20" customHeight="1">
      <c r="B14" s="35" t="inlineStr">
        <is>
          <t>− Sonstige Kosten</t>
        </is>
      </c>
      <c r="C14" s="36" t="n">
        <v>6000</v>
      </c>
      <c r="D14" s="36" t="n">
        <v>6200</v>
      </c>
      <c r="E14" s="36" t="n">
        <v>6400</v>
      </c>
    </row>
    <row r="15" ht="20" customHeight="1">
      <c r="B15" s="35" t="inlineStr">
        <is>
          <t>− Abschreibung</t>
        </is>
      </c>
      <c r="C15" s="48">
        <f>Kapitalbedarf!C10/Kapitalbedarf!C24</f>
        <v/>
      </c>
      <c r="D15" s="48">
        <f>Kapitalbedarf!C10/Kapitalbedarf!C24</f>
        <v/>
      </c>
      <c r="E15" s="48">
        <f>Kapitalbedarf!C10/Kapitalbedarf!C24</f>
        <v/>
      </c>
    </row>
    <row r="16" ht="20" customHeight="1">
      <c r="B16" s="35" t="inlineStr">
        <is>
          <t>− Zinsen</t>
        </is>
      </c>
      <c r="C16" s="48">
        <f>Finanzierung!C17</f>
        <v/>
      </c>
      <c r="D16" s="48">
        <f>Finanzierung!C18</f>
        <v/>
      </c>
      <c r="E16" s="48">
        <f>Finanzierung!C19</f>
        <v/>
      </c>
    </row>
    <row r="17" ht="20" customHeight="1">
      <c r="B17" s="30" t="inlineStr">
        <is>
          <t>Summe Kosten (ohne Wareneinsatz)</t>
        </is>
      </c>
      <c r="C17" s="31">
        <f>SUM(C9:C16)</f>
        <v/>
      </c>
      <c r="D17" s="31">
        <f>SUM(D9:D16)</f>
        <v/>
      </c>
      <c r="E17" s="31">
        <f>SUM(E9:E16)</f>
        <v/>
      </c>
    </row>
    <row r="18" ht="20" customHeight="1">
      <c r="B18" s="41" t="inlineStr">
        <is>
          <t>GEWINN VOR STEUERN</t>
        </is>
      </c>
      <c r="C18" s="42">
        <f>C8-C17</f>
        <v/>
      </c>
      <c r="D18" s="42">
        <f>D8-D17</f>
        <v/>
      </c>
      <c r="E18" s="42">
        <f>E8-E17</f>
        <v/>
      </c>
    </row>
    <row r="19" ht="20" customHeight="1">
      <c r="B19" s="35" t="inlineStr">
        <is>
          <t>Umsatzrendite</t>
        </is>
      </c>
      <c r="C19" s="58">
        <f>IF(C6=0,0,C18/C6)</f>
        <v/>
      </c>
      <c r="D19" s="58">
        <f>IF(D6=0,0,D18/D6)</f>
        <v/>
      </c>
      <c r="E19" s="58">
        <f>IF(E6=0,0,E18/E6)</f>
        <v/>
      </c>
    </row>
    <row r="21" ht="20" customHeight="1">
      <c r="B21" s="35" t="inlineStr">
        <is>
          <t>− Privatentnahmen</t>
        </is>
      </c>
      <c r="C21" s="48">
        <f>Privatentnahmen!C15*12</f>
        <v/>
      </c>
      <c r="D21" s="48">
        <f>Privatentnahmen!C15*12</f>
        <v/>
      </c>
      <c r="E21" s="48">
        <f>Privatentnahmen!C15*12</f>
        <v/>
      </c>
    </row>
    <row r="22" ht="20" customHeight="1">
      <c r="B22" s="38" t="inlineStr">
        <is>
          <t>Überschuss nach Entnahmen</t>
        </is>
      </c>
      <c r="C22" s="39">
        <f>C18-C21</f>
        <v/>
      </c>
      <c r="D22" s="39">
        <f>D18-D21</f>
        <v/>
      </c>
      <c r="E22" s="39">
        <f>E18-E21</f>
        <v/>
      </c>
    </row>
    <row r="24">
      <c r="B24" s="32" t="inlineStr">
        <is>
          <t>stundenplan-ersteller.de – kostenlose Vorlagen zum Ausfüllen und Ausdrucken</t>
        </is>
      </c>
    </row>
  </sheetData>
  <mergeCells count="3">
    <mergeCell ref="A3:F3"/>
    <mergeCell ref="A2:F2"/>
    <mergeCell ref="B24:E24"/>
  </mergeCells>
  <conditionalFormatting sqref="C18:E22">
    <cfRule type="cellIs" priority="1" operator="lessThan" dxfId="4">
      <formula>0</formula>
    </cfRule>
  </conditionalFormatting>
  <printOptions horizontalCentered="1"/>
  <pageMargins left="0.4" right="0.4" top="0.45" bottom="0.45" header="0.5" footer="0.5"/>
  <pageSetup orientation="portrait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S31"/>
  <sheetViews>
    <sheetView showGridLines="0" zoomScale="9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2" customWidth="1" min="15" max="15"/>
    <col width="2" customWidth="1" min="16" max="16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44" customHeight="1">
      <c r="A2" s="2" t="inlineStr">
        <is>
          <t>LIQUIDITÄTSPLAN</t>
        </is>
      </c>
    </row>
    <row r="3" ht="26" customHeight="1">
      <c r="A3" s="3" t="inlineStr">
        <is>
          <t>Jahr 1 Monat für Monat: Auslastung anpassen – rot heißt, das Geld reicht in diesem Monat nicht.</t>
        </is>
      </c>
    </row>
    <row r="4" ht="10" customHeight="1"/>
    <row r="5">
      <c r="B5" s="24" t="inlineStr">
        <is>
          <t>Monat</t>
        </is>
      </c>
      <c r="C5" s="25" t="inlineStr">
        <is>
          <t>Monat 1</t>
        </is>
      </c>
      <c r="D5" s="25" t="inlineStr">
        <is>
          <t>Monat 2</t>
        </is>
      </c>
      <c r="E5" s="25" t="inlineStr">
        <is>
          <t>Monat 3</t>
        </is>
      </c>
      <c r="F5" s="25" t="inlineStr">
        <is>
          <t>Monat 4</t>
        </is>
      </c>
      <c r="G5" s="25" t="inlineStr">
        <is>
          <t>Monat 5</t>
        </is>
      </c>
      <c r="H5" s="25" t="inlineStr">
        <is>
          <t>Monat 6</t>
        </is>
      </c>
      <c r="I5" s="25" t="inlineStr">
        <is>
          <t>Monat 7</t>
        </is>
      </c>
      <c r="J5" s="25" t="inlineStr">
        <is>
          <t>Monat 8</t>
        </is>
      </c>
      <c r="K5" s="25" t="inlineStr">
        <is>
          <t>Monat 9</t>
        </is>
      </c>
      <c r="L5" s="25" t="inlineStr">
        <is>
          <t>Monat 10</t>
        </is>
      </c>
      <c r="M5" s="25" t="inlineStr">
        <is>
          <t>Monat 11</t>
        </is>
      </c>
      <c r="N5" s="25" t="inlineStr">
        <is>
          <t>Monat 12</t>
        </is>
      </c>
      <c r="O5" s="25" t="inlineStr">
        <is>
          <t>Jahr 1</t>
        </is>
      </c>
      <c r="S5" t="inlineStr">
        <is>
          <t>Endbestand</t>
        </is>
      </c>
    </row>
    <row r="6" ht="22" customHeight="1">
      <c r="B6" s="35" t="inlineStr">
        <is>
          <t>Auslastung (Saison)</t>
        </is>
      </c>
      <c r="C6" s="59" t="n">
        <v>0.8</v>
      </c>
      <c r="D6" s="59" t="n">
        <v>0.9</v>
      </c>
      <c r="E6" s="59" t="n">
        <v>1</v>
      </c>
      <c r="F6" s="59" t="n">
        <v>1</v>
      </c>
      <c r="G6" s="59" t="n">
        <v>1.05</v>
      </c>
      <c r="H6" s="59" t="n">
        <v>1.05</v>
      </c>
      <c r="I6" s="59" t="n">
        <v>0.95</v>
      </c>
      <c r="J6" s="59" t="n">
        <v>0.95</v>
      </c>
      <c r="K6" s="59" t="n">
        <v>1</v>
      </c>
      <c r="L6" s="59" t="n">
        <v>1.05</v>
      </c>
      <c r="M6" s="59" t="n">
        <v>1.1</v>
      </c>
      <c r="N6" s="59" t="n">
        <v>1.15</v>
      </c>
      <c r="O6" s="60">
        <f>AVERAGE(C6:N6)</f>
        <v/>
      </c>
      <c r="R6" t="inlineStr">
        <is>
          <t>M1</t>
        </is>
      </c>
      <c r="S6">
        <f>C15</f>
        <v/>
      </c>
    </row>
    <row r="7" ht="22" customHeight="1">
      <c r="B7" s="38" t="inlineStr">
        <is>
          <t>Anfangsbestand</t>
        </is>
      </c>
      <c r="C7" s="61">
        <f>Finanzierung!C10-Kapitalbedarf!C10-Kapitalbedarf!C16</f>
        <v/>
      </c>
      <c r="D7" s="61">
        <f>C15</f>
        <v/>
      </c>
      <c r="E7" s="61">
        <f>D15</f>
        <v/>
      </c>
      <c r="F7" s="61">
        <f>E15</f>
        <v/>
      </c>
      <c r="G7" s="61">
        <f>F15</f>
        <v/>
      </c>
      <c r="H7" s="61">
        <f>G15</f>
        <v/>
      </c>
      <c r="I7" s="61">
        <f>H15</f>
        <v/>
      </c>
      <c r="J7" s="61">
        <f>I15</f>
        <v/>
      </c>
      <c r="K7" s="61">
        <f>J15</f>
        <v/>
      </c>
      <c r="L7" s="61">
        <f>K15</f>
        <v/>
      </c>
      <c r="M7" s="61">
        <f>L15</f>
        <v/>
      </c>
      <c r="N7" s="61">
        <f>M15</f>
        <v/>
      </c>
      <c r="O7" s="61">
        <f>C7</f>
        <v/>
      </c>
      <c r="R7" t="inlineStr">
        <is>
          <t>M2</t>
        </is>
      </c>
      <c r="S7">
        <f>D15</f>
        <v/>
      </c>
    </row>
    <row r="8" ht="22" customHeight="1">
      <c r="B8" s="35" t="inlineStr">
        <is>
          <t>+ Einnahmen aus Umsatz</t>
        </is>
      </c>
      <c r="C8" s="48">
        <f>Rentabilität!$C$6/12*C6</f>
        <v/>
      </c>
      <c r="D8" s="48">
        <f>Rentabilität!$C$6/12*D6</f>
        <v/>
      </c>
      <c r="E8" s="48">
        <f>Rentabilität!$C$6/12*E6</f>
        <v/>
      </c>
      <c r="F8" s="48">
        <f>Rentabilität!$C$6/12*F6</f>
        <v/>
      </c>
      <c r="G8" s="48">
        <f>Rentabilität!$C$6/12*G6</f>
        <v/>
      </c>
      <c r="H8" s="48">
        <f>Rentabilität!$C$6/12*H6</f>
        <v/>
      </c>
      <c r="I8" s="48">
        <f>Rentabilität!$C$6/12*I6</f>
        <v/>
      </c>
      <c r="J8" s="48">
        <f>Rentabilität!$C$6/12*J6</f>
        <v/>
      </c>
      <c r="K8" s="48">
        <f>Rentabilität!$C$6/12*K6</f>
        <v/>
      </c>
      <c r="L8" s="48">
        <f>Rentabilität!$C$6/12*L6</f>
        <v/>
      </c>
      <c r="M8" s="48">
        <f>Rentabilität!$C$6/12*M6</f>
        <v/>
      </c>
      <c r="N8" s="48">
        <f>Rentabilität!$C$6/12*N6</f>
        <v/>
      </c>
      <c r="O8" s="48">
        <f>SUM(C8:N8)</f>
        <v/>
      </c>
      <c r="R8" t="inlineStr">
        <is>
          <t>M3</t>
        </is>
      </c>
      <c r="S8">
        <f>E15</f>
        <v/>
      </c>
    </row>
    <row r="9" ht="22" customHeight="1">
      <c r="B9" s="35" t="inlineStr">
        <is>
          <t>− Wareneinsatz</t>
        </is>
      </c>
      <c r="C9" s="48">
        <f>IF(Rentabilität!$C$6=0,0,C8*Rentabilität!$C$7/Rentabilität!$C$6)</f>
        <v/>
      </c>
      <c r="D9" s="48">
        <f>IF(Rentabilität!$C$6=0,0,D8*Rentabilität!$C$7/Rentabilität!$C$6)</f>
        <v/>
      </c>
      <c r="E9" s="48">
        <f>IF(Rentabilität!$C$6=0,0,E8*Rentabilität!$C$7/Rentabilität!$C$6)</f>
        <v/>
      </c>
      <c r="F9" s="48">
        <f>IF(Rentabilität!$C$6=0,0,F8*Rentabilität!$C$7/Rentabilität!$C$6)</f>
        <v/>
      </c>
      <c r="G9" s="48">
        <f>IF(Rentabilität!$C$6=0,0,G8*Rentabilität!$C$7/Rentabilität!$C$6)</f>
        <v/>
      </c>
      <c r="H9" s="48">
        <f>IF(Rentabilität!$C$6=0,0,H8*Rentabilität!$C$7/Rentabilität!$C$6)</f>
        <v/>
      </c>
      <c r="I9" s="48">
        <f>IF(Rentabilität!$C$6=0,0,I8*Rentabilität!$C$7/Rentabilität!$C$6)</f>
        <v/>
      </c>
      <c r="J9" s="48">
        <f>IF(Rentabilität!$C$6=0,0,J8*Rentabilität!$C$7/Rentabilität!$C$6)</f>
        <v/>
      </c>
      <c r="K9" s="48">
        <f>IF(Rentabilität!$C$6=0,0,K8*Rentabilität!$C$7/Rentabilität!$C$6)</f>
        <v/>
      </c>
      <c r="L9" s="48">
        <f>IF(Rentabilität!$C$6=0,0,L8*Rentabilität!$C$7/Rentabilität!$C$6)</f>
        <v/>
      </c>
      <c r="M9" s="48">
        <f>IF(Rentabilität!$C$6=0,0,M8*Rentabilität!$C$7/Rentabilität!$C$6)</f>
        <v/>
      </c>
      <c r="N9" s="48">
        <f>IF(Rentabilität!$C$6=0,0,N8*Rentabilität!$C$7/Rentabilität!$C$6)</f>
        <v/>
      </c>
      <c r="O9" s="48">
        <f>SUM(C9:N9)</f>
        <v/>
      </c>
      <c r="R9" t="inlineStr">
        <is>
          <t>M4</t>
        </is>
      </c>
      <c r="S9">
        <f>F15</f>
        <v/>
      </c>
    </row>
    <row r="10" ht="22" customHeight="1">
      <c r="B10" s="35" t="inlineStr">
        <is>
          <t>− Fixkosten</t>
        </is>
      </c>
      <c r="C10" s="48">
        <f>SUM(Rentabilität!$C$9:$C$14)/12</f>
        <v/>
      </c>
      <c r="D10" s="48">
        <f>SUM(Rentabilität!$C$9:$C$14)/12</f>
        <v/>
      </c>
      <c r="E10" s="48">
        <f>SUM(Rentabilität!$C$9:$C$14)/12</f>
        <v/>
      </c>
      <c r="F10" s="48">
        <f>SUM(Rentabilität!$C$9:$C$14)/12</f>
        <v/>
      </c>
      <c r="G10" s="48">
        <f>SUM(Rentabilität!$C$9:$C$14)/12</f>
        <v/>
      </c>
      <c r="H10" s="48">
        <f>SUM(Rentabilität!$C$9:$C$14)/12</f>
        <v/>
      </c>
      <c r="I10" s="48">
        <f>SUM(Rentabilität!$C$9:$C$14)/12</f>
        <v/>
      </c>
      <c r="J10" s="48">
        <f>SUM(Rentabilität!$C$9:$C$14)/12</f>
        <v/>
      </c>
      <c r="K10" s="48">
        <f>SUM(Rentabilität!$C$9:$C$14)/12</f>
        <v/>
      </c>
      <c r="L10" s="48">
        <f>SUM(Rentabilität!$C$9:$C$14)/12</f>
        <v/>
      </c>
      <c r="M10" s="48">
        <f>SUM(Rentabilität!$C$9:$C$14)/12</f>
        <v/>
      </c>
      <c r="N10" s="48">
        <f>SUM(Rentabilität!$C$9:$C$14)/12</f>
        <v/>
      </c>
      <c r="O10" s="48">
        <f>SUM(C10:N10)</f>
        <v/>
      </c>
      <c r="R10" t="inlineStr">
        <is>
          <t>M5</t>
        </is>
      </c>
      <c r="S10">
        <f>G15</f>
        <v/>
      </c>
    </row>
    <row r="11" ht="22" customHeight="1">
      <c r="B11" s="35" t="inlineStr">
        <is>
          <t>− Zinsen</t>
        </is>
      </c>
      <c r="C11" s="48">
        <f>Rentabilität!$C$16/12</f>
        <v/>
      </c>
      <c r="D11" s="48">
        <f>Rentabilität!$C$16/12</f>
        <v/>
      </c>
      <c r="E11" s="48">
        <f>Rentabilität!$C$16/12</f>
        <v/>
      </c>
      <c r="F11" s="48">
        <f>Rentabilität!$C$16/12</f>
        <v/>
      </c>
      <c r="G11" s="48">
        <f>Rentabilität!$C$16/12</f>
        <v/>
      </c>
      <c r="H11" s="48">
        <f>Rentabilität!$C$16/12</f>
        <v/>
      </c>
      <c r="I11" s="48">
        <f>Rentabilität!$C$16/12</f>
        <v/>
      </c>
      <c r="J11" s="48">
        <f>Rentabilität!$C$16/12</f>
        <v/>
      </c>
      <c r="K11" s="48">
        <f>Rentabilität!$C$16/12</f>
        <v/>
      </c>
      <c r="L11" s="48">
        <f>Rentabilität!$C$16/12</f>
        <v/>
      </c>
      <c r="M11" s="48">
        <f>Rentabilität!$C$16/12</f>
        <v/>
      </c>
      <c r="N11" s="48">
        <f>Rentabilität!$C$16/12</f>
        <v/>
      </c>
      <c r="O11" s="48">
        <f>SUM(C11:N11)</f>
        <v/>
      </c>
      <c r="R11" t="inlineStr">
        <is>
          <t>M6</t>
        </is>
      </c>
      <c r="S11">
        <f>H15</f>
        <v/>
      </c>
    </row>
    <row r="12" ht="22" customHeight="1">
      <c r="B12" s="35" t="inlineStr">
        <is>
          <t>− Tilgung</t>
        </is>
      </c>
      <c r="C12" s="48">
        <f>Finanzierung!$F$10/12</f>
        <v/>
      </c>
      <c r="D12" s="48">
        <f>Finanzierung!$F$10/12</f>
        <v/>
      </c>
      <c r="E12" s="48">
        <f>Finanzierung!$F$10/12</f>
        <v/>
      </c>
      <c r="F12" s="48">
        <f>Finanzierung!$F$10/12</f>
        <v/>
      </c>
      <c r="G12" s="48">
        <f>Finanzierung!$F$10/12</f>
        <v/>
      </c>
      <c r="H12" s="48">
        <f>Finanzierung!$F$10/12</f>
        <v/>
      </c>
      <c r="I12" s="48">
        <f>Finanzierung!$F$10/12</f>
        <v/>
      </c>
      <c r="J12" s="48">
        <f>Finanzierung!$F$10/12</f>
        <v/>
      </c>
      <c r="K12" s="48">
        <f>Finanzierung!$F$10/12</f>
        <v/>
      </c>
      <c r="L12" s="48">
        <f>Finanzierung!$F$10/12</f>
        <v/>
      </c>
      <c r="M12" s="48">
        <f>Finanzierung!$F$10/12</f>
        <v/>
      </c>
      <c r="N12" s="48">
        <f>Finanzierung!$F$10/12</f>
        <v/>
      </c>
      <c r="O12" s="48">
        <f>SUM(C12:N12)</f>
        <v/>
      </c>
      <c r="R12" t="inlineStr">
        <is>
          <t>M7</t>
        </is>
      </c>
      <c r="S12">
        <f>I15</f>
        <v/>
      </c>
    </row>
    <row r="13" ht="22" customHeight="1">
      <c r="B13" s="35" t="inlineStr">
        <is>
          <t>− Privatentnahmen</t>
        </is>
      </c>
      <c r="C13" s="48">
        <f>Privatentnahmen!C15</f>
        <v/>
      </c>
      <c r="D13" s="48">
        <f>Privatentnahmen!C15</f>
        <v/>
      </c>
      <c r="E13" s="48">
        <f>Privatentnahmen!C15</f>
        <v/>
      </c>
      <c r="F13" s="48">
        <f>Privatentnahmen!C15</f>
        <v/>
      </c>
      <c r="G13" s="48">
        <f>Privatentnahmen!C15</f>
        <v/>
      </c>
      <c r="H13" s="48">
        <f>Privatentnahmen!C15</f>
        <v/>
      </c>
      <c r="I13" s="48">
        <f>Privatentnahmen!C15</f>
        <v/>
      </c>
      <c r="J13" s="48">
        <f>Privatentnahmen!C15</f>
        <v/>
      </c>
      <c r="K13" s="48">
        <f>Privatentnahmen!C15</f>
        <v/>
      </c>
      <c r="L13" s="48">
        <f>Privatentnahmen!C15</f>
        <v/>
      </c>
      <c r="M13" s="48">
        <f>Privatentnahmen!C15</f>
        <v/>
      </c>
      <c r="N13" s="48">
        <f>Privatentnahmen!C15</f>
        <v/>
      </c>
      <c r="O13" s="48">
        <f>SUM(C13:N13)</f>
        <v/>
      </c>
      <c r="R13" t="inlineStr">
        <is>
          <t>M8</t>
        </is>
      </c>
      <c r="S13">
        <f>J15</f>
        <v/>
      </c>
    </row>
    <row r="14" ht="22" customHeight="1">
      <c r="B14" s="62" t="inlineStr">
        <is>
          <t>Summe Auszahlungen</t>
        </is>
      </c>
      <c r="C14" s="39">
        <f>SUM(C9:C13)</f>
        <v/>
      </c>
      <c r="D14" s="39">
        <f>SUM(D9:D13)</f>
        <v/>
      </c>
      <c r="E14" s="39">
        <f>SUM(E9:E13)</f>
        <v/>
      </c>
      <c r="F14" s="39">
        <f>SUM(F9:F13)</f>
        <v/>
      </c>
      <c r="G14" s="39">
        <f>SUM(G9:G13)</f>
        <v/>
      </c>
      <c r="H14" s="39">
        <f>SUM(H9:H13)</f>
        <v/>
      </c>
      <c r="I14" s="39">
        <f>SUM(I9:I13)</f>
        <v/>
      </c>
      <c r="J14" s="39">
        <f>SUM(J9:J13)</f>
        <v/>
      </c>
      <c r="K14" s="39">
        <f>SUM(K9:K13)</f>
        <v/>
      </c>
      <c r="L14" s="39">
        <f>SUM(L9:L13)</f>
        <v/>
      </c>
      <c r="M14" s="39">
        <f>SUM(M9:M13)</f>
        <v/>
      </c>
      <c r="N14" s="39">
        <f>SUM(N9:N13)</f>
        <v/>
      </c>
      <c r="O14" s="39">
        <f>SUM(C14:N14)</f>
        <v/>
      </c>
      <c r="R14" t="inlineStr">
        <is>
          <t>M9</t>
        </is>
      </c>
      <c r="S14">
        <f>K15</f>
        <v/>
      </c>
    </row>
    <row r="15" ht="22" customHeight="1">
      <c r="B15" s="24" t="inlineStr">
        <is>
          <t>ENDBESTAND</t>
        </is>
      </c>
      <c r="C15" s="63">
        <f>C7+C8-C14</f>
        <v/>
      </c>
      <c r="D15" s="63">
        <f>D7+D8-D14</f>
        <v/>
      </c>
      <c r="E15" s="63">
        <f>E7+E8-E14</f>
        <v/>
      </c>
      <c r="F15" s="63">
        <f>F7+F8-F14</f>
        <v/>
      </c>
      <c r="G15" s="63">
        <f>G7+G8-G14</f>
        <v/>
      </c>
      <c r="H15" s="63">
        <f>H7+H8-H14</f>
        <v/>
      </c>
      <c r="I15" s="63">
        <f>I7+I8-I14</f>
        <v/>
      </c>
      <c r="J15" s="63">
        <f>J7+J8-J14</f>
        <v/>
      </c>
      <c r="K15" s="63">
        <f>K7+K8-K14</f>
        <v/>
      </c>
      <c r="L15" s="63">
        <f>L7+L8-L14</f>
        <v/>
      </c>
      <c r="M15" s="63">
        <f>M7+M8-M14</f>
        <v/>
      </c>
      <c r="N15" s="63">
        <f>N7+N8-N14</f>
        <v/>
      </c>
      <c r="O15" s="63">
        <f>N15</f>
        <v/>
      </c>
      <c r="R15" t="inlineStr">
        <is>
          <t>M10</t>
        </is>
      </c>
      <c r="S15">
        <f>L15</f>
        <v/>
      </c>
    </row>
    <row r="16">
      <c r="R16" t="inlineStr">
        <is>
          <t>M11</t>
        </is>
      </c>
      <c r="S16">
        <f>M15</f>
        <v/>
      </c>
    </row>
    <row r="17">
      <c r="R17" t="inlineStr">
        <is>
          <t>M12</t>
        </is>
      </c>
      <c r="S17">
        <f>N15</f>
        <v/>
      </c>
    </row>
    <row r="31">
      <c r="B31" s="32" t="inlineStr">
        <is>
          <t>stundenplan-ersteller.de – kostenlose Vorlagen zum Ausfüllen und Ausdrucken</t>
        </is>
      </c>
    </row>
  </sheetData>
  <mergeCells count="3">
    <mergeCell ref="B31:O31"/>
    <mergeCell ref="A3:P3"/>
    <mergeCell ref="A2:P2"/>
  </mergeCells>
  <conditionalFormatting sqref="C15:O15">
    <cfRule type="cellIs" priority="1" operator="lessThan" dxfId="5">
      <formula>0</formula>
    </cfRule>
  </conditionalFormatting>
  <printOptions horizontalCentered="1"/>
  <pageMargins left="0.4" right="0.4" top="0.45" bottom="0.45" header="0.5" footer="0.5"/>
  <pageSetup orientation="landscape" paperSize="9" fitToHeight="1" fitToWidth="1"/>
  <headerFooter>
    <oddHeader/>
    <oddFooter>&amp;C&amp;9 stundenplan-ersteller.de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stundenplan-ersteller.de</dc:creator>
  <dc:title xmlns:dc="http://purl.org/dc/elements/1.1/">Finanzplan Vorlage Excel für den Businessplan</dc:title>
  <dc:subject xmlns:dc="http://purl.org/dc/elements/1.1/">Kapitalbedarf, Finanzierung, Umsatz, Rentabilität und Liquidität für 3 Jahre</dc:subject>
  <dcterms:created xmlns:dcterms="http://purl.org/dc/terms/" xmlns:xsi="http://www.w3.org/2001/XMLSchema-instance" xsi:type="dcterms:W3CDTF">2026-10-27T09:40:08Z</dcterms:created>
  <dcterms:modified xmlns:dcterms="http://purl.org/dc/terms/" xmlns:xsi="http://www.w3.org/2001/XMLSchema-instance" xsi:type="dcterms:W3CDTF">2026-10-27T09:40:08Z</dcterms:modified>
  <cp:keywords>businessplan vorlage excel, finanzplan vorlage, rentabilitätsvorschau, liquiditätsplan vorlage, businessplan finanzplan</cp:keywords>
</cp:coreProperties>
</file>