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ktplan" sheetId="1" state="visible" r:id="rId1"/>
    <sheet xmlns:r="http://schemas.openxmlformats.org/officeDocument/2006/relationships" name="Zeitplan" sheetId="2" state="visible" r:id="rId2"/>
  </sheets>
  <definedNames>
    <definedName name="_xlnm.Print_Area" localSheetId="0">'Projektplan'!$A$1:$AI$41</definedName>
    <definedName name="_xlnm.Print_Area" localSheetId="1">'Zeitplan'!$A$1:$H$30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DD.MM."/>
  </numFmts>
  <fonts count="1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3D5A80"/>
      <sz val="22"/>
    </font>
    <font>
      <name val="Arial"/>
      <i val="1"/>
      <color rgb="007A8292"/>
      <sz val="9"/>
    </font>
    <font>
      <name val="Arial"/>
      <b val="1"/>
      <color rgb="007A8292"/>
      <sz val="9"/>
    </font>
    <font>
      <name val="Arial"/>
      <b val="1"/>
      <color rgb="001F2430"/>
      <sz val="10"/>
    </font>
    <font>
      <name val="Arial"/>
      <color rgb="001F2430"/>
      <sz val="10"/>
    </font>
    <font>
      <name val="Arial"/>
      <b val="1"/>
      <color rgb="00FFFFFF"/>
      <sz val="9"/>
    </font>
    <font>
      <name val="Arial"/>
      <b val="1"/>
      <color rgb="001F2430"/>
      <sz val="7"/>
    </font>
    <font>
      <name val="Arial"/>
      <color rgb="005C6F84"/>
      <sz val="7"/>
    </font>
    <font>
      <name val="Arial"/>
      <color rgb="007A8292"/>
      <sz val="9"/>
    </font>
    <font>
      <name val="Arial"/>
      <color rgb="001F2430"/>
      <sz val="9"/>
    </font>
    <font>
      <name val="Arial"/>
      <color rgb="001B2635"/>
      <sz val="9"/>
    </font>
    <font>
      <name val="Arial"/>
      <i val="1"/>
      <color rgb="007A8292"/>
      <sz val="8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3D5A80"/>
      </patternFill>
    </fill>
    <fill>
      <patternFill patternType="solid">
        <fgColor rgb="0098C1D9"/>
      </patternFill>
    </fill>
    <fill>
      <patternFill patternType="solid">
        <fgColor rgb="00E0E9F2"/>
      </patternFill>
    </fill>
  </fills>
  <borders count="9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  <border>
      <left/>
      <right/>
      <top style="thin">
        <color rgb="00D5DAE3"/>
      </top>
      <bottom/>
      <diagonal/>
    </border>
    <border>
      <left/>
      <right style="thin">
        <color rgb="00D5DAE3"/>
      </right>
      <top style="thin">
        <color rgb="00D5DAE3"/>
      </top>
      <bottom/>
      <diagonal/>
    </border>
    <border>
      <left/>
      <right/>
      <top style="thin">
        <color rgb="00D5DAE3"/>
      </top>
      <bottom style="thin">
        <color rgb="00D5DAE3"/>
      </bottom>
      <diagonal/>
    </border>
    <border>
      <left/>
      <right style="thin">
        <color rgb="00D5DAE3"/>
      </right>
      <top style="thin">
        <color rgb="00D5DAE3"/>
      </top>
      <bottom style="thin">
        <color rgb="00D5DAE3"/>
      </bottom>
      <diagonal/>
    </border>
    <border>
      <left style="thin">
        <color rgb="00D5DAE3"/>
      </left>
      <right/>
      <top/>
      <bottom/>
      <diagonal/>
    </border>
    <border>
      <left style="thin">
        <color rgb="00D5DAE3"/>
      </left>
      <right style="thin">
        <color rgb="00D5DAE3"/>
      </right>
      <top/>
      <bottom/>
      <diagonal/>
    </border>
    <border>
      <left style="thin">
        <color rgb="00D5DAE3"/>
      </left>
      <right style="thin">
        <color rgb="00D5DAE3"/>
      </right>
      <top/>
      <bottom style="thin">
        <color rgb="00D5DAE3"/>
      </bottom>
      <diagonal/>
    </border>
  </borders>
  <cellStyleXfs count="1">
    <xf numFmtId="0" fontId="1" fillId="0" borderId="0"/>
  </cellStyleXfs>
  <cellXfs count="2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5" fillId="2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165" fontId="8" fillId="4" borderId="1" applyAlignment="1" pivotButton="0" quotePrefix="0" xfId="0">
      <alignment horizontal="center" vertical="center" wrapText="1"/>
    </xf>
    <xf numFmtId="0" fontId="0" fillId="0" borderId="8" pivotButton="0" quotePrefix="0" xfId="0"/>
    <xf numFmtId="0" fontId="9" fillId="5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/>
    </xf>
    <xf numFmtId="164" fontId="11" fillId="2" borderId="1" applyAlignment="1" pivotButton="0" quotePrefix="0" xfId="0">
      <alignment horizontal="center" vertical="center" wrapText="1"/>
    </xf>
    <xf numFmtId="1" fontId="11" fillId="2" borderId="1" applyAlignment="1" pivotButton="0" quotePrefix="0" xfId="0">
      <alignment horizontal="center" vertical="center" wrapText="1"/>
    </xf>
    <xf numFmtId="164" fontId="11" fillId="0" borderId="1" applyAlignment="1" pivotButton="0" quotePrefix="0" xfId="0">
      <alignment horizontal="center" vertical="center" wrapText="1"/>
    </xf>
    <xf numFmtId="9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0" borderId="0" pivotButton="0" quotePrefix="0" xfId="0"/>
    <xf numFmtId="20" fontId="5" fillId="2" borderId="1" applyAlignment="1" pivotButton="0" quotePrefix="0" xfId="0">
      <alignment horizontal="center" vertical="center" wrapText="1"/>
    </xf>
    <xf numFmtId="1" fontId="6" fillId="2" borderId="1" applyAlignment="1" pivotButton="0" quotePrefix="0" xfId="0">
      <alignment horizontal="center" vertical="center" wrapText="1"/>
    </xf>
    <xf numFmtId="2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9">
    <dxf>
      <fill>
        <patternFill patternType="solid">
          <fgColor rgb="003D5A80"/>
        </patternFill>
      </fill>
    </dxf>
    <dxf>
      <fill>
        <patternFill patternType="solid">
          <fgColor rgb="002A9D8F"/>
        </patternFill>
      </fill>
    </dxf>
    <dxf>
      <fill>
        <patternFill patternType="solid">
          <fgColor rgb="0098C1D9"/>
        </patternFill>
      </fill>
    </dxf>
    <dxf>
      <fill>
        <patternFill patternType="solid">
          <fgColor rgb="00FFD166"/>
        </patternFill>
      </fill>
    </dxf>
    <dxf>
      <fill>
        <patternFill patternType="solid">
          <fgColor rgb="00FFF3C4"/>
        </patternFill>
      </fill>
    </dxf>
    <dxf>
      <font>
        <b val="1"/>
        <color rgb="001B2635"/>
      </font>
      <fill>
        <patternFill patternType="solid">
          <fgColor rgb="00E0E9F2"/>
        </patternFill>
      </fill>
    </dxf>
    <dxf>
      <fill>
        <patternFill patternType="solid">
          <fgColor rgb="00C8E6C9"/>
        </patternFill>
      </fill>
    </dxf>
    <dxf>
      <fill>
        <patternFill patternType="solid">
          <fgColor rgb="00FFE8A3"/>
        </patternFill>
      </fill>
    </dxf>
    <dxf>
      <fill>
        <patternFill patternType="solid">
          <fgColor rgb="00F8C4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41"/>
  <sheetViews>
    <sheetView showGridLines="0" workbookViewId="0">
      <pane xSplit="9" ySplit="7" topLeftCell="J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12" customWidth="1" min="3" max="3"/>
    <col width="13" customWidth="1" min="4" max="4"/>
    <col width="11" customWidth="1" min="5" max="5"/>
    <col width="8" customWidth="1" min="6" max="6"/>
    <col width="11" customWidth="1" min="7" max="7"/>
    <col width="10" customWidth="1" min="8" max="8"/>
    <col width="11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5.2" customWidth="1" min="34" max="34"/>
    <col width="5.2" customWidth="1" min="35" max="35"/>
  </cols>
  <sheetData>
    <row r="1" ht="34" customHeight="1">
      <c r="A1" s="1" t="inlineStr">
        <is>
          <t>Projektplan</t>
        </is>
      </c>
    </row>
    <row r="2">
      <c r="A2" s="2" t="inlineStr">
        <is>
          <t>Projektstart eintragen, dann Aufgaben mit Start und Dauer – die Balken zeichnet Excel. Typ „Meilenstein“ = Dauer 0.</t>
        </is>
      </c>
    </row>
    <row r="3">
      <c r="A3" s="3" t="inlineStr">
        <is>
          <t>Projekt:</t>
        </is>
      </c>
      <c r="B3" s="4" t="n"/>
      <c r="C3" s="5" t="n"/>
      <c r="D3" s="6" t="n"/>
      <c r="E3" s="3" t="inlineStr">
        <is>
          <t>Leitung:</t>
        </is>
      </c>
      <c r="F3" s="4" t="n"/>
      <c r="G3" s="5" t="n"/>
      <c r="H3" s="6" t="n"/>
    </row>
    <row r="4">
      <c r="A4" s="3" t="inlineStr">
        <is>
          <t>Projektstart:</t>
        </is>
      </c>
      <c r="B4" s="7">
        <f>DATE(2027,1,11)</f>
        <v/>
      </c>
      <c r="E4" s="3" t="inlineStr">
        <is>
          <t>Heute:</t>
        </is>
      </c>
      <c r="F4" s="8">
        <f>TODAY()</f>
        <v/>
      </c>
    </row>
    <row r="6" ht="18" customHeight="1">
      <c r="A6" s="9" t="inlineStr">
        <is>
          <t>Nr.</t>
        </is>
      </c>
      <c r="B6" s="9" t="inlineStr">
        <is>
          <t>Aufgabe / Phase</t>
        </is>
      </c>
      <c r="C6" s="9" t="inlineStr">
        <is>
          <t>Typ</t>
        </is>
      </c>
      <c r="D6" s="9" t="inlineStr">
        <is>
          <t>Wer</t>
        </is>
      </c>
      <c r="E6" s="9" t="inlineStr">
        <is>
          <t>Start</t>
        </is>
      </c>
      <c r="F6" s="9" t="inlineStr">
        <is>
          <t>Dauer (Tage)</t>
        </is>
      </c>
      <c r="G6" s="9" t="inlineStr">
        <is>
          <t>Ende</t>
        </is>
      </c>
      <c r="H6" s="9" t="inlineStr">
        <is>
          <t>Fortschritt</t>
        </is>
      </c>
      <c r="I6" s="9" t="inlineStr">
        <is>
          <t>Status</t>
        </is>
      </c>
      <c r="J6" s="10">
        <f>$B$4-WEEKDAY($B$4,2)+1+0</f>
        <v/>
      </c>
      <c r="K6" s="10">
        <f>$B$4-WEEKDAY($B$4,2)+1+7</f>
        <v/>
      </c>
      <c r="L6" s="10">
        <f>$B$4-WEEKDAY($B$4,2)+1+14</f>
        <v/>
      </c>
      <c r="M6" s="10">
        <f>$B$4-WEEKDAY($B$4,2)+1+21</f>
        <v/>
      </c>
      <c r="N6" s="10">
        <f>$B$4-WEEKDAY($B$4,2)+1+28</f>
        <v/>
      </c>
      <c r="O6" s="10">
        <f>$B$4-WEEKDAY($B$4,2)+1+35</f>
        <v/>
      </c>
      <c r="P6" s="10">
        <f>$B$4-WEEKDAY($B$4,2)+1+42</f>
        <v/>
      </c>
      <c r="Q6" s="10">
        <f>$B$4-WEEKDAY($B$4,2)+1+49</f>
        <v/>
      </c>
      <c r="R6" s="10">
        <f>$B$4-WEEKDAY($B$4,2)+1+56</f>
        <v/>
      </c>
      <c r="S6" s="10">
        <f>$B$4-WEEKDAY($B$4,2)+1+63</f>
        <v/>
      </c>
      <c r="T6" s="10">
        <f>$B$4-WEEKDAY($B$4,2)+1+70</f>
        <v/>
      </c>
      <c r="U6" s="10">
        <f>$B$4-WEEKDAY($B$4,2)+1+77</f>
        <v/>
      </c>
      <c r="V6" s="10">
        <f>$B$4-WEEKDAY($B$4,2)+1+84</f>
        <v/>
      </c>
      <c r="W6" s="10">
        <f>$B$4-WEEKDAY($B$4,2)+1+91</f>
        <v/>
      </c>
      <c r="X6" s="10">
        <f>$B$4-WEEKDAY($B$4,2)+1+98</f>
        <v/>
      </c>
      <c r="Y6" s="10">
        <f>$B$4-WEEKDAY($B$4,2)+1+105</f>
        <v/>
      </c>
      <c r="Z6" s="10">
        <f>$B$4-WEEKDAY($B$4,2)+1+112</f>
        <v/>
      </c>
      <c r="AA6" s="10">
        <f>$B$4-WEEKDAY($B$4,2)+1+119</f>
        <v/>
      </c>
      <c r="AB6" s="10">
        <f>$B$4-WEEKDAY($B$4,2)+1+126</f>
        <v/>
      </c>
      <c r="AC6" s="10">
        <f>$B$4-WEEKDAY($B$4,2)+1+133</f>
        <v/>
      </c>
      <c r="AD6" s="10">
        <f>$B$4-WEEKDAY($B$4,2)+1+140</f>
        <v/>
      </c>
      <c r="AE6" s="10">
        <f>$B$4-WEEKDAY($B$4,2)+1+147</f>
        <v/>
      </c>
      <c r="AF6" s="10">
        <f>$B$4-WEEKDAY($B$4,2)+1+154</f>
        <v/>
      </c>
      <c r="AG6" s="10">
        <f>$B$4-WEEKDAY($B$4,2)+1+161</f>
        <v/>
      </c>
      <c r="AH6" s="10">
        <f>$B$4-WEEKDAY($B$4,2)+1+168</f>
        <v/>
      </c>
      <c r="AI6" s="10">
        <f>$B$4-WEEKDAY($B$4,2)+1+175</f>
        <v/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2">
        <f>"KW"&amp;_xlfn.ISOWEEKNUM(J6)</f>
        <v/>
      </c>
      <c r="K7" s="12">
        <f>"KW"&amp;_xlfn.ISOWEEKNUM(K6)</f>
        <v/>
      </c>
      <c r="L7" s="12">
        <f>"KW"&amp;_xlfn.ISOWEEKNUM(L6)</f>
        <v/>
      </c>
      <c r="M7" s="12">
        <f>"KW"&amp;_xlfn.ISOWEEKNUM(M6)</f>
        <v/>
      </c>
      <c r="N7" s="12">
        <f>"KW"&amp;_xlfn.ISOWEEKNUM(N6)</f>
        <v/>
      </c>
      <c r="O7" s="12">
        <f>"KW"&amp;_xlfn.ISOWEEKNUM(O6)</f>
        <v/>
      </c>
      <c r="P7" s="12">
        <f>"KW"&amp;_xlfn.ISOWEEKNUM(P6)</f>
        <v/>
      </c>
      <c r="Q7" s="12">
        <f>"KW"&amp;_xlfn.ISOWEEKNUM(Q6)</f>
        <v/>
      </c>
      <c r="R7" s="12">
        <f>"KW"&amp;_xlfn.ISOWEEKNUM(R6)</f>
        <v/>
      </c>
      <c r="S7" s="12">
        <f>"KW"&amp;_xlfn.ISOWEEKNUM(S6)</f>
        <v/>
      </c>
      <c r="T7" s="12">
        <f>"KW"&amp;_xlfn.ISOWEEKNUM(T6)</f>
        <v/>
      </c>
      <c r="U7" s="12">
        <f>"KW"&amp;_xlfn.ISOWEEKNUM(U6)</f>
        <v/>
      </c>
      <c r="V7" s="12">
        <f>"KW"&amp;_xlfn.ISOWEEKNUM(V6)</f>
        <v/>
      </c>
      <c r="W7" s="12">
        <f>"KW"&amp;_xlfn.ISOWEEKNUM(W6)</f>
        <v/>
      </c>
      <c r="X7" s="12">
        <f>"KW"&amp;_xlfn.ISOWEEKNUM(X6)</f>
        <v/>
      </c>
      <c r="Y7" s="12">
        <f>"KW"&amp;_xlfn.ISOWEEKNUM(Y6)</f>
        <v/>
      </c>
      <c r="Z7" s="12">
        <f>"KW"&amp;_xlfn.ISOWEEKNUM(Z6)</f>
        <v/>
      </c>
      <c r="AA7" s="12">
        <f>"KW"&amp;_xlfn.ISOWEEKNUM(AA6)</f>
        <v/>
      </c>
      <c r="AB7" s="12">
        <f>"KW"&amp;_xlfn.ISOWEEKNUM(AB6)</f>
        <v/>
      </c>
      <c r="AC7" s="12">
        <f>"KW"&amp;_xlfn.ISOWEEKNUM(AC6)</f>
        <v/>
      </c>
      <c r="AD7" s="12">
        <f>"KW"&amp;_xlfn.ISOWEEKNUM(AD6)</f>
        <v/>
      </c>
      <c r="AE7" s="12">
        <f>"KW"&amp;_xlfn.ISOWEEKNUM(AE6)</f>
        <v/>
      </c>
      <c r="AF7" s="12">
        <f>"KW"&amp;_xlfn.ISOWEEKNUM(AF6)</f>
        <v/>
      </c>
      <c r="AG7" s="12">
        <f>"KW"&amp;_xlfn.ISOWEEKNUM(AG6)</f>
        <v/>
      </c>
      <c r="AH7" s="12">
        <f>"KW"&amp;_xlfn.ISOWEEKNUM(AH6)</f>
        <v/>
      </c>
      <c r="AI7" s="12">
        <f>"KW"&amp;_xlfn.ISOWEEKNUM(AI6)</f>
        <v/>
      </c>
    </row>
    <row r="8" ht="17" customHeight="1">
      <c r="A8" s="13" t="n">
        <v>1</v>
      </c>
      <c r="B8" s="14" t="inlineStr">
        <is>
          <t>Planung</t>
        </is>
      </c>
      <c r="C8" s="15" t="inlineStr">
        <is>
          <t>Phase</t>
        </is>
      </c>
      <c r="D8" s="16" t="inlineStr">
        <is>
          <t>Team</t>
        </is>
      </c>
      <c r="E8" s="17">
        <f>$B$4+0</f>
        <v/>
      </c>
      <c r="F8" s="18" t="n">
        <v>14</v>
      </c>
      <c r="G8" s="19">
        <f>IF(OR(E8="",F8=""),"",E8+MAX(F8,1)-1)</f>
        <v/>
      </c>
      <c r="H8" s="20" t="n">
        <v>1</v>
      </c>
      <c r="I8" s="15" t="inlineStr">
        <is>
          <t>Erledigt</t>
        </is>
      </c>
      <c r="J8" s="21">
        <f>IF(AND($C8="Meilenstein",$E8&lt;&gt;"",$E8&gt;=J$6,$E8&lt;J$6+7),"◆","")</f>
        <v/>
      </c>
      <c r="K8" s="21">
        <f>IF(AND($C8="Meilenstein",$E8&lt;&gt;"",$E8&gt;=K$6,$E8&lt;K$6+7),"◆","")</f>
        <v/>
      </c>
      <c r="L8" s="21">
        <f>IF(AND($C8="Meilenstein",$E8&lt;&gt;"",$E8&gt;=L$6,$E8&lt;L$6+7),"◆","")</f>
        <v/>
      </c>
      <c r="M8" s="21">
        <f>IF(AND($C8="Meilenstein",$E8&lt;&gt;"",$E8&gt;=M$6,$E8&lt;M$6+7),"◆","")</f>
        <v/>
      </c>
      <c r="N8" s="21">
        <f>IF(AND($C8="Meilenstein",$E8&lt;&gt;"",$E8&gt;=N$6,$E8&lt;N$6+7),"◆","")</f>
        <v/>
      </c>
      <c r="O8" s="21">
        <f>IF(AND($C8="Meilenstein",$E8&lt;&gt;"",$E8&gt;=O$6,$E8&lt;O$6+7),"◆","")</f>
        <v/>
      </c>
      <c r="P8" s="21">
        <f>IF(AND($C8="Meilenstein",$E8&lt;&gt;"",$E8&gt;=P$6,$E8&lt;P$6+7),"◆","")</f>
        <v/>
      </c>
      <c r="Q8" s="21">
        <f>IF(AND($C8="Meilenstein",$E8&lt;&gt;"",$E8&gt;=Q$6,$E8&lt;Q$6+7),"◆","")</f>
        <v/>
      </c>
      <c r="R8" s="21">
        <f>IF(AND($C8="Meilenstein",$E8&lt;&gt;"",$E8&gt;=R$6,$E8&lt;R$6+7),"◆","")</f>
        <v/>
      </c>
      <c r="S8" s="21">
        <f>IF(AND($C8="Meilenstein",$E8&lt;&gt;"",$E8&gt;=S$6,$E8&lt;S$6+7),"◆","")</f>
        <v/>
      </c>
      <c r="T8" s="21">
        <f>IF(AND($C8="Meilenstein",$E8&lt;&gt;"",$E8&gt;=T$6,$E8&lt;T$6+7),"◆","")</f>
        <v/>
      </c>
      <c r="U8" s="21">
        <f>IF(AND($C8="Meilenstein",$E8&lt;&gt;"",$E8&gt;=U$6,$E8&lt;U$6+7),"◆","")</f>
        <v/>
      </c>
      <c r="V8" s="21">
        <f>IF(AND($C8="Meilenstein",$E8&lt;&gt;"",$E8&gt;=V$6,$E8&lt;V$6+7),"◆","")</f>
        <v/>
      </c>
      <c r="W8" s="21">
        <f>IF(AND($C8="Meilenstein",$E8&lt;&gt;"",$E8&gt;=W$6,$E8&lt;W$6+7),"◆","")</f>
        <v/>
      </c>
      <c r="X8" s="21">
        <f>IF(AND($C8="Meilenstein",$E8&lt;&gt;"",$E8&gt;=X$6,$E8&lt;X$6+7),"◆","")</f>
        <v/>
      </c>
      <c r="Y8" s="21">
        <f>IF(AND($C8="Meilenstein",$E8&lt;&gt;"",$E8&gt;=Y$6,$E8&lt;Y$6+7),"◆","")</f>
        <v/>
      </c>
      <c r="Z8" s="21">
        <f>IF(AND($C8="Meilenstein",$E8&lt;&gt;"",$E8&gt;=Z$6,$E8&lt;Z$6+7),"◆","")</f>
        <v/>
      </c>
      <c r="AA8" s="21">
        <f>IF(AND($C8="Meilenstein",$E8&lt;&gt;"",$E8&gt;=AA$6,$E8&lt;AA$6+7),"◆","")</f>
        <v/>
      </c>
      <c r="AB8" s="21">
        <f>IF(AND($C8="Meilenstein",$E8&lt;&gt;"",$E8&gt;=AB$6,$E8&lt;AB$6+7),"◆","")</f>
        <v/>
      </c>
      <c r="AC8" s="21">
        <f>IF(AND($C8="Meilenstein",$E8&lt;&gt;"",$E8&gt;=AC$6,$E8&lt;AC$6+7),"◆","")</f>
        <v/>
      </c>
      <c r="AD8" s="21">
        <f>IF(AND($C8="Meilenstein",$E8&lt;&gt;"",$E8&gt;=AD$6,$E8&lt;AD$6+7),"◆","")</f>
        <v/>
      </c>
      <c r="AE8" s="21">
        <f>IF(AND($C8="Meilenstein",$E8&lt;&gt;"",$E8&gt;=AE$6,$E8&lt;AE$6+7),"◆","")</f>
        <v/>
      </c>
      <c r="AF8" s="21">
        <f>IF(AND($C8="Meilenstein",$E8&lt;&gt;"",$E8&gt;=AF$6,$E8&lt;AF$6+7),"◆","")</f>
        <v/>
      </c>
      <c r="AG8" s="21">
        <f>IF(AND($C8="Meilenstein",$E8&lt;&gt;"",$E8&gt;=AG$6,$E8&lt;AG$6+7),"◆","")</f>
        <v/>
      </c>
      <c r="AH8" s="21">
        <f>IF(AND($C8="Meilenstein",$E8&lt;&gt;"",$E8&gt;=AH$6,$E8&lt;AH$6+7),"◆","")</f>
        <v/>
      </c>
      <c r="AI8" s="21">
        <f>IF(AND($C8="Meilenstein",$E8&lt;&gt;"",$E8&gt;=AI$6,$E8&lt;AI$6+7),"◆","")</f>
        <v/>
      </c>
    </row>
    <row r="9" ht="17" customHeight="1">
      <c r="A9" s="13" t="n">
        <v>2</v>
      </c>
      <c r="B9" s="14" t="inlineStr">
        <is>
          <t>Ziele und Umfang festlegen</t>
        </is>
      </c>
      <c r="C9" s="15" t="inlineStr">
        <is>
          <t>Aufgabe</t>
        </is>
      </c>
      <c r="D9" s="16" t="inlineStr">
        <is>
          <t>Lea</t>
        </is>
      </c>
      <c r="E9" s="17">
        <f>$B$4+0</f>
        <v/>
      </c>
      <c r="F9" s="18" t="n">
        <v>5</v>
      </c>
      <c r="G9" s="19">
        <f>IF(OR(E9="",F9=""),"",E9+MAX(F9,1)-1)</f>
        <v/>
      </c>
      <c r="H9" s="20" t="n">
        <v>1</v>
      </c>
      <c r="I9" s="15" t="inlineStr">
        <is>
          <t>Erledigt</t>
        </is>
      </c>
      <c r="J9" s="21">
        <f>IF(AND($C9="Meilenstein",$E9&lt;&gt;"",$E9&gt;=J$6,$E9&lt;J$6+7),"◆","")</f>
        <v/>
      </c>
      <c r="K9" s="21">
        <f>IF(AND($C9="Meilenstein",$E9&lt;&gt;"",$E9&gt;=K$6,$E9&lt;K$6+7),"◆","")</f>
        <v/>
      </c>
      <c r="L9" s="21">
        <f>IF(AND($C9="Meilenstein",$E9&lt;&gt;"",$E9&gt;=L$6,$E9&lt;L$6+7),"◆","")</f>
        <v/>
      </c>
      <c r="M9" s="21">
        <f>IF(AND($C9="Meilenstein",$E9&lt;&gt;"",$E9&gt;=M$6,$E9&lt;M$6+7),"◆","")</f>
        <v/>
      </c>
      <c r="N9" s="21">
        <f>IF(AND($C9="Meilenstein",$E9&lt;&gt;"",$E9&gt;=N$6,$E9&lt;N$6+7),"◆","")</f>
        <v/>
      </c>
      <c r="O9" s="21">
        <f>IF(AND($C9="Meilenstein",$E9&lt;&gt;"",$E9&gt;=O$6,$E9&lt;O$6+7),"◆","")</f>
        <v/>
      </c>
      <c r="P9" s="21">
        <f>IF(AND($C9="Meilenstein",$E9&lt;&gt;"",$E9&gt;=P$6,$E9&lt;P$6+7),"◆","")</f>
        <v/>
      </c>
      <c r="Q9" s="21">
        <f>IF(AND($C9="Meilenstein",$E9&lt;&gt;"",$E9&gt;=Q$6,$E9&lt;Q$6+7),"◆","")</f>
        <v/>
      </c>
      <c r="R9" s="21">
        <f>IF(AND($C9="Meilenstein",$E9&lt;&gt;"",$E9&gt;=R$6,$E9&lt;R$6+7),"◆","")</f>
        <v/>
      </c>
      <c r="S9" s="21">
        <f>IF(AND($C9="Meilenstein",$E9&lt;&gt;"",$E9&gt;=S$6,$E9&lt;S$6+7),"◆","")</f>
        <v/>
      </c>
      <c r="T9" s="21">
        <f>IF(AND($C9="Meilenstein",$E9&lt;&gt;"",$E9&gt;=T$6,$E9&lt;T$6+7),"◆","")</f>
        <v/>
      </c>
      <c r="U9" s="21">
        <f>IF(AND($C9="Meilenstein",$E9&lt;&gt;"",$E9&gt;=U$6,$E9&lt;U$6+7),"◆","")</f>
        <v/>
      </c>
      <c r="V9" s="21">
        <f>IF(AND($C9="Meilenstein",$E9&lt;&gt;"",$E9&gt;=V$6,$E9&lt;V$6+7),"◆","")</f>
        <v/>
      </c>
      <c r="W9" s="21">
        <f>IF(AND($C9="Meilenstein",$E9&lt;&gt;"",$E9&gt;=W$6,$E9&lt;W$6+7),"◆","")</f>
        <v/>
      </c>
      <c r="X9" s="21">
        <f>IF(AND($C9="Meilenstein",$E9&lt;&gt;"",$E9&gt;=X$6,$E9&lt;X$6+7),"◆","")</f>
        <v/>
      </c>
      <c r="Y9" s="21">
        <f>IF(AND($C9="Meilenstein",$E9&lt;&gt;"",$E9&gt;=Y$6,$E9&lt;Y$6+7),"◆","")</f>
        <v/>
      </c>
      <c r="Z9" s="21">
        <f>IF(AND($C9="Meilenstein",$E9&lt;&gt;"",$E9&gt;=Z$6,$E9&lt;Z$6+7),"◆","")</f>
        <v/>
      </c>
      <c r="AA9" s="21">
        <f>IF(AND($C9="Meilenstein",$E9&lt;&gt;"",$E9&gt;=AA$6,$E9&lt;AA$6+7),"◆","")</f>
        <v/>
      </c>
      <c r="AB9" s="21">
        <f>IF(AND($C9="Meilenstein",$E9&lt;&gt;"",$E9&gt;=AB$6,$E9&lt;AB$6+7),"◆","")</f>
        <v/>
      </c>
      <c r="AC9" s="21">
        <f>IF(AND($C9="Meilenstein",$E9&lt;&gt;"",$E9&gt;=AC$6,$E9&lt;AC$6+7),"◆","")</f>
        <v/>
      </c>
      <c r="AD9" s="21">
        <f>IF(AND($C9="Meilenstein",$E9&lt;&gt;"",$E9&gt;=AD$6,$E9&lt;AD$6+7),"◆","")</f>
        <v/>
      </c>
      <c r="AE9" s="21">
        <f>IF(AND($C9="Meilenstein",$E9&lt;&gt;"",$E9&gt;=AE$6,$E9&lt;AE$6+7),"◆","")</f>
        <v/>
      </c>
      <c r="AF9" s="21">
        <f>IF(AND($C9="Meilenstein",$E9&lt;&gt;"",$E9&gt;=AF$6,$E9&lt;AF$6+7),"◆","")</f>
        <v/>
      </c>
      <c r="AG9" s="21">
        <f>IF(AND($C9="Meilenstein",$E9&lt;&gt;"",$E9&gt;=AG$6,$E9&lt;AG$6+7),"◆","")</f>
        <v/>
      </c>
      <c r="AH9" s="21">
        <f>IF(AND($C9="Meilenstein",$E9&lt;&gt;"",$E9&gt;=AH$6,$E9&lt;AH$6+7),"◆","")</f>
        <v/>
      </c>
      <c r="AI9" s="21">
        <f>IF(AND($C9="Meilenstein",$E9&lt;&gt;"",$E9&gt;=AI$6,$E9&lt;AI$6+7),"◆","")</f>
        <v/>
      </c>
    </row>
    <row r="10" ht="17" customHeight="1">
      <c r="A10" s="13" t="n">
        <v>3</v>
      </c>
      <c r="B10" s="14" t="inlineStr">
        <is>
          <t>Zeitplan und Budget</t>
        </is>
      </c>
      <c r="C10" s="15" t="inlineStr">
        <is>
          <t>Aufgabe</t>
        </is>
      </c>
      <c r="D10" s="16" t="inlineStr">
        <is>
          <t>Tom</t>
        </is>
      </c>
      <c r="E10" s="17">
        <f>$B$4+5</f>
        <v/>
      </c>
      <c r="F10" s="18" t="n">
        <v>7</v>
      </c>
      <c r="G10" s="19">
        <f>IF(OR(E10="",F10=""),"",E10+MAX(F10,1)-1)</f>
        <v/>
      </c>
      <c r="H10" s="20" t="n">
        <v>0.6</v>
      </c>
      <c r="I10" s="15" t="inlineStr">
        <is>
          <t>In Arbeit</t>
        </is>
      </c>
      <c r="J10" s="21">
        <f>IF(AND($C10="Meilenstein",$E10&lt;&gt;"",$E10&gt;=J$6,$E10&lt;J$6+7),"◆","")</f>
        <v/>
      </c>
      <c r="K10" s="21">
        <f>IF(AND($C10="Meilenstein",$E10&lt;&gt;"",$E10&gt;=K$6,$E10&lt;K$6+7),"◆","")</f>
        <v/>
      </c>
      <c r="L10" s="21">
        <f>IF(AND($C10="Meilenstein",$E10&lt;&gt;"",$E10&gt;=L$6,$E10&lt;L$6+7),"◆","")</f>
        <v/>
      </c>
      <c r="M10" s="21">
        <f>IF(AND($C10="Meilenstein",$E10&lt;&gt;"",$E10&gt;=M$6,$E10&lt;M$6+7),"◆","")</f>
        <v/>
      </c>
      <c r="N10" s="21">
        <f>IF(AND($C10="Meilenstein",$E10&lt;&gt;"",$E10&gt;=N$6,$E10&lt;N$6+7),"◆","")</f>
        <v/>
      </c>
      <c r="O10" s="21">
        <f>IF(AND($C10="Meilenstein",$E10&lt;&gt;"",$E10&gt;=O$6,$E10&lt;O$6+7),"◆","")</f>
        <v/>
      </c>
      <c r="P10" s="21">
        <f>IF(AND($C10="Meilenstein",$E10&lt;&gt;"",$E10&gt;=P$6,$E10&lt;P$6+7),"◆","")</f>
        <v/>
      </c>
      <c r="Q10" s="21">
        <f>IF(AND($C10="Meilenstein",$E10&lt;&gt;"",$E10&gt;=Q$6,$E10&lt;Q$6+7),"◆","")</f>
        <v/>
      </c>
      <c r="R10" s="21">
        <f>IF(AND($C10="Meilenstein",$E10&lt;&gt;"",$E10&gt;=R$6,$E10&lt;R$6+7),"◆","")</f>
        <v/>
      </c>
      <c r="S10" s="21">
        <f>IF(AND($C10="Meilenstein",$E10&lt;&gt;"",$E10&gt;=S$6,$E10&lt;S$6+7),"◆","")</f>
        <v/>
      </c>
      <c r="T10" s="21">
        <f>IF(AND($C10="Meilenstein",$E10&lt;&gt;"",$E10&gt;=T$6,$E10&lt;T$6+7),"◆","")</f>
        <v/>
      </c>
      <c r="U10" s="21">
        <f>IF(AND($C10="Meilenstein",$E10&lt;&gt;"",$E10&gt;=U$6,$E10&lt;U$6+7),"◆","")</f>
        <v/>
      </c>
      <c r="V10" s="21">
        <f>IF(AND($C10="Meilenstein",$E10&lt;&gt;"",$E10&gt;=V$6,$E10&lt;V$6+7),"◆","")</f>
        <v/>
      </c>
      <c r="W10" s="21">
        <f>IF(AND($C10="Meilenstein",$E10&lt;&gt;"",$E10&gt;=W$6,$E10&lt;W$6+7),"◆","")</f>
        <v/>
      </c>
      <c r="X10" s="21">
        <f>IF(AND($C10="Meilenstein",$E10&lt;&gt;"",$E10&gt;=X$6,$E10&lt;X$6+7),"◆","")</f>
        <v/>
      </c>
      <c r="Y10" s="21">
        <f>IF(AND($C10="Meilenstein",$E10&lt;&gt;"",$E10&gt;=Y$6,$E10&lt;Y$6+7),"◆","")</f>
        <v/>
      </c>
      <c r="Z10" s="21">
        <f>IF(AND($C10="Meilenstein",$E10&lt;&gt;"",$E10&gt;=Z$6,$E10&lt;Z$6+7),"◆","")</f>
        <v/>
      </c>
      <c r="AA10" s="21">
        <f>IF(AND($C10="Meilenstein",$E10&lt;&gt;"",$E10&gt;=AA$6,$E10&lt;AA$6+7),"◆","")</f>
        <v/>
      </c>
      <c r="AB10" s="21">
        <f>IF(AND($C10="Meilenstein",$E10&lt;&gt;"",$E10&gt;=AB$6,$E10&lt;AB$6+7),"◆","")</f>
        <v/>
      </c>
      <c r="AC10" s="21">
        <f>IF(AND($C10="Meilenstein",$E10&lt;&gt;"",$E10&gt;=AC$6,$E10&lt;AC$6+7),"◆","")</f>
        <v/>
      </c>
      <c r="AD10" s="21">
        <f>IF(AND($C10="Meilenstein",$E10&lt;&gt;"",$E10&gt;=AD$6,$E10&lt;AD$6+7),"◆","")</f>
        <v/>
      </c>
      <c r="AE10" s="21">
        <f>IF(AND($C10="Meilenstein",$E10&lt;&gt;"",$E10&gt;=AE$6,$E10&lt;AE$6+7),"◆","")</f>
        <v/>
      </c>
      <c r="AF10" s="21">
        <f>IF(AND($C10="Meilenstein",$E10&lt;&gt;"",$E10&gt;=AF$6,$E10&lt;AF$6+7),"◆","")</f>
        <v/>
      </c>
      <c r="AG10" s="21">
        <f>IF(AND($C10="Meilenstein",$E10&lt;&gt;"",$E10&gt;=AG$6,$E10&lt;AG$6+7),"◆","")</f>
        <v/>
      </c>
      <c r="AH10" s="21">
        <f>IF(AND($C10="Meilenstein",$E10&lt;&gt;"",$E10&gt;=AH$6,$E10&lt;AH$6+7),"◆","")</f>
        <v/>
      </c>
      <c r="AI10" s="21">
        <f>IF(AND($C10="Meilenstein",$E10&lt;&gt;"",$E10&gt;=AI$6,$E10&lt;AI$6+7),"◆","")</f>
        <v/>
      </c>
    </row>
    <row r="11" ht="17" customHeight="1">
      <c r="A11" s="13" t="n">
        <v>4</v>
      </c>
      <c r="B11" s="14" t="inlineStr">
        <is>
          <t>Kick-off</t>
        </is>
      </c>
      <c r="C11" s="15" t="inlineStr">
        <is>
          <t>Meilenstein</t>
        </is>
      </c>
      <c r="D11" s="16" t="inlineStr">
        <is>
          <t>Alle</t>
        </is>
      </c>
      <c r="E11" s="17">
        <f>$B$4+14</f>
        <v/>
      </c>
      <c r="F11" s="18" t="n">
        <v>0</v>
      </c>
      <c r="G11" s="19">
        <f>IF(OR(E11="",F11=""),"",E11+MAX(F11,1)-1)</f>
        <v/>
      </c>
      <c r="H11" s="20" t="n">
        <v>0</v>
      </c>
      <c r="I11" s="15" t="inlineStr">
        <is>
          <t>Offen</t>
        </is>
      </c>
      <c r="J11" s="21">
        <f>IF(AND($C11="Meilenstein",$E11&lt;&gt;"",$E11&gt;=J$6,$E11&lt;J$6+7),"◆","")</f>
        <v/>
      </c>
      <c r="K11" s="21">
        <f>IF(AND($C11="Meilenstein",$E11&lt;&gt;"",$E11&gt;=K$6,$E11&lt;K$6+7),"◆","")</f>
        <v/>
      </c>
      <c r="L11" s="21">
        <f>IF(AND($C11="Meilenstein",$E11&lt;&gt;"",$E11&gt;=L$6,$E11&lt;L$6+7),"◆","")</f>
        <v/>
      </c>
      <c r="M11" s="21">
        <f>IF(AND($C11="Meilenstein",$E11&lt;&gt;"",$E11&gt;=M$6,$E11&lt;M$6+7),"◆","")</f>
        <v/>
      </c>
      <c r="N11" s="21">
        <f>IF(AND($C11="Meilenstein",$E11&lt;&gt;"",$E11&gt;=N$6,$E11&lt;N$6+7),"◆","")</f>
        <v/>
      </c>
      <c r="O11" s="21">
        <f>IF(AND($C11="Meilenstein",$E11&lt;&gt;"",$E11&gt;=O$6,$E11&lt;O$6+7),"◆","")</f>
        <v/>
      </c>
      <c r="P11" s="21">
        <f>IF(AND($C11="Meilenstein",$E11&lt;&gt;"",$E11&gt;=P$6,$E11&lt;P$6+7),"◆","")</f>
        <v/>
      </c>
      <c r="Q11" s="21">
        <f>IF(AND($C11="Meilenstein",$E11&lt;&gt;"",$E11&gt;=Q$6,$E11&lt;Q$6+7),"◆","")</f>
        <v/>
      </c>
      <c r="R11" s="21">
        <f>IF(AND($C11="Meilenstein",$E11&lt;&gt;"",$E11&gt;=R$6,$E11&lt;R$6+7),"◆","")</f>
        <v/>
      </c>
      <c r="S11" s="21">
        <f>IF(AND($C11="Meilenstein",$E11&lt;&gt;"",$E11&gt;=S$6,$E11&lt;S$6+7),"◆","")</f>
        <v/>
      </c>
      <c r="T11" s="21">
        <f>IF(AND($C11="Meilenstein",$E11&lt;&gt;"",$E11&gt;=T$6,$E11&lt;T$6+7),"◆","")</f>
        <v/>
      </c>
      <c r="U11" s="21">
        <f>IF(AND($C11="Meilenstein",$E11&lt;&gt;"",$E11&gt;=U$6,$E11&lt;U$6+7),"◆","")</f>
        <v/>
      </c>
      <c r="V11" s="21">
        <f>IF(AND($C11="Meilenstein",$E11&lt;&gt;"",$E11&gt;=V$6,$E11&lt;V$6+7),"◆","")</f>
        <v/>
      </c>
      <c r="W11" s="21">
        <f>IF(AND($C11="Meilenstein",$E11&lt;&gt;"",$E11&gt;=W$6,$E11&lt;W$6+7),"◆","")</f>
        <v/>
      </c>
      <c r="X11" s="21">
        <f>IF(AND($C11="Meilenstein",$E11&lt;&gt;"",$E11&gt;=X$6,$E11&lt;X$6+7),"◆","")</f>
        <v/>
      </c>
      <c r="Y11" s="21">
        <f>IF(AND($C11="Meilenstein",$E11&lt;&gt;"",$E11&gt;=Y$6,$E11&lt;Y$6+7),"◆","")</f>
        <v/>
      </c>
      <c r="Z11" s="21">
        <f>IF(AND($C11="Meilenstein",$E11&lt;&gt;"",$E11&gt;=Z$6,$E11&lt;Z$6+7),"◆","")</f>
        <v/>
      </c>
      <c r="AA11" s="21">
        <f>IF(AND($C11="Meilenstein",$E11&lt;&gt;"",$E11&gt;=AA$6,$E11&lt;AA$6+7),"◆","")</f>
        <v/>
      </c>
      <c r="AB11" s="21">
        <f>IF(AND($C11="Meilenstein",$E11&lt;&gt;"",$E11&gt;=AB$6,$E11&lt;AB$6+7),"◆","")</f>
        <v/>
      </c>
      <c r="AC11" s="21">
        <f>IF(AND($C11="Meilenstein",$E11&lt;&gt;"",$E11&gt;=AC$6,$E11&lt;AC$6+7),"◆","")</f>
        <v/>
      </c>
      <c r="AD11" s="21">
        <f>IF(AND($C11="Meilenstein",$E11&lt;&gt;"",$E11&gt;=AD$6,$E11&lt;AD$6+7),"◆","")</f>
        <v/>
      </c>
      <c r="AE11" s="21">
        <f>IF(AND($C11="Meilenstein",$E11&lt;&gt;"",$E11&gt;=AE$6,$E11&lt;AE$6+7),"◆","")</f>
        <v/>
      </c>
      <c r="AF11" s="21">
        <f>IF(AND($C11="Meilenstein",$E11&lt;&gt;"",$E11&gt;=AF$6,$E11&lt;AF$6+7),"◆","")</f>
        <v/>
      </c>
      <c r="AG11" s="21">
        <f>IF(AND($C11="Meilenstein",$E11&lt;&gt;"",$E11&gt;=AG$6,$E11&lt;AG$6+7),"◆","")</f>
        <v/>
      </c>
      <c r="AH11" s="21">
        <f>IF(AND($C11="Meilenstein",$E11&lt;&gt;"",$E11&gt;=AH$6,$E11&lt;AH$6+7),"◆","")</f>
        <v/>
      </c>
      <c r="AI11" s="21">
        <f>IF(AND($C11="Meilenstein",$E11&lt;&gt;"",$E11&gt;=AI$6,$E11&lt;AI$6+7),"◆","")</f>
        <v/>
      </c>
    </row>
    <row r="12" ht="17" customHeight="1">
      <c r="A12" s="13" t="n">
        <v>5</v>
      </c>
      <c r="B12" s="14" t="inlineStr">
        <is>
          <t>Umsetzung</t>
        </is>
      </c>
      <c r="C12" s="15" t="inlineStr">
        <is>
          <t>Phase</t>
        </is>
      </c>
      <c r="D12" s="16" t="inlineStr">
        <is>
          <t>Team</t>
        </is>
      </c>
      <c r="E12" s="17">
        <f>$B$4+14</f>
        <v/>
      </c>
      <c r="F12" s="18" t="n">
        <v>42</v>
      </c>
      <c r="G12" s="19">
        <f>IF(OR(E12="",F12=""),"",E12+MAX(F12,1)-1)</f>
        <v/>
      </c>
      <c r="H12" s="20" t="n">
        <v>0.3</v>
      </c>
      <c r="I12" s="15" t="inlineStr">
        <is>
          <t>In Arbeit</t>
        </is>
      </c>
      <c r="J12" s="21">
        <f>IF(AND($C12="Meilenstein",$E12&lt;&gt;"",$E12&gt;=J$6,$E12&lt;J$6+7),"◆","")</f>
        <v/>
      </c>
      <c r="K12" s="21">
        <f>IF(AND($C12="Meilenstein",$E12&lt;&gt;"",$E12&gt;=K$6,$E12&lt;K$6+7),"◆","")</f>
        <v/>
      </c>
      <c r="L12" s="21">
        <f>IF(AND($C12="Meilenstein",$E12&lt;&gt;"",$E12&gt;=L$6,$E12&lt;L$6+7),"◆","")</f>
        <v/>
      </c>
      <c r="M12" s="21">
        <f>IF(AND($C12="Meilenstein",$E12&lt;&gt;"",$E12&gt;=M$6,$E12&lt;M$6+7),"◆","")</f>
        <v/>
      </c>
      <c r="N12" s="21">
        <f>IF(AND($C12="Meilenstein",$E12&lt;&gt;"",$E12&gt;=N$6,$E12&lt;N$6+7),"◆","")</f>
        <v/>
      </c>
      <c r="O12" s="21">
        <f>IF(AND($C12="Meilenstein",$E12&lt;&gt;"",$E12&gt;=O$6,$E12&lt;O$6+7),"◆","")</f>
        <v/>
      </c>
      <c r="P12" s="21">
        <f>IF(AND($C12="Meilenstein",$E12&lt;&gt;"",$E12&gt;=P$6,$E12&lt;P$6+7),"◆","")</f>
        <v/>
      </c>
      <c r="Q12" s="21">
        <f>IF(AND($C12="Meilenstein",$E12&lt;&gt;"",$E12&gt;=Q$6,$E12&lt;Q$6+7),"◆","")</f>
        <v/>
      </c>
      <c r="R12" s="21">
        <f>IF(AND($C12="Meilenstein",$E12&lt;&gt;"",$E12&gt;=R$6,$E12&lt;R$6+7),"◆","")</f>
        <v/>
      </c>
      <c r="S12" s="21">
        <f>IF(AND($C12="Meilenstein",$E12&lt;&gt;"",$E12&gt;=S$6,$E12&lt;S$6+7),"◆","")</f>
        <v/>
      </c>
      <c r="T12" s="21">
        <f>IF(AND($C12="Meilenstein",$E12&lt;&gt;"",$E12&gt;=T$6,$E12&lt;T$6+7),"◆","")</f>
        <v/>
      </c>
      <c r="U12" s="21">
        <f>IF(AND($C12="Meilenstein",$E12&lt;&gt;"",$E12&gt;=U$6,$E12&lt;U$6+7),"◆","")</f>
        <v/>
      </c>
      <c r="V12" s="21">
        <f>IF(AND($C12="Meilenstein",$E12&lt;&gt;"",$E12&gt;=V$6,$E12&lt;V$6+7),"◆","")</f>
        <v/>
      </c>
      <c r="W12" s="21">
        <f>IF(AND($C12="Meilenstein",$E12&lt;&gt;"",$E12&gt;=W$6,$E12&lt;W$6+7),"◆","")</f>
        <v/>
      </c>
      <c r="X12" s="21">
        <f>IF(AND($C12="Meilenstein",$E12&lt;&gt;"",$E12&gt;=X$6,$E12&lt;X$6+7),"◆","")</f>
        <v/>
      </c>
      <c r="Y12" s="21">
        <f>IF(AND($C12="Meilenstein",$E12&lt;&gt;"",$E12&gt;=Y$6,$E12&lt;Y$6+7),"◆","")</f>
        <v/>
      </c>
      <c r="Z12" s="21">
        <f>IF(AND($C12="Meilenstein",$E12&lt;&gt;"",$E12&gt;=Z$6,$E12&lt;Z$6+7),"◆","")</f>
        <v/>
      </c>
      <c r="AA12" s="21">
        <f>IF(AND($C12="Meilenstein",$E12&lt;&gt;"",$E12&gt;=AA$6,$E12&lt;AA$6+7),"◆","")</f>
        <v/>
      </c>
      <c r="AB12" s="21">
        <f>IF(AND($C12="Meilenstein",$E12&lt;&gt;"",$E12&gt;=AB$6,$E12&lt;AB$6+7),"◆","")</f>
        <v/>
      </c>
      <c r="AC12" s="21">
        <f>IF(AND($C12="Meilenstein",$E12&lt;&gt;"",$E12&gt;=AC$6,$E12&lt;AC$6+7),"◆","")</f>
        <v/>
      </c>
      <c r="AD12" s="21">
        <f>IF(AND($C12="Meilenstein",$E12&lt;&gt;"",$E12&gt;=AD$6,$E12&lt;AD$6+7),"◆","")</f>
        <v/>
      </c>
      <c r="AE12" s="21">
        <f>IF(AND($C12="Meilenstein",$E12&lt;&gt;"",$E12&gt;=AE$6,$E12&lt;AE$6+7),"◆","")</f>
        <v/>
      </c>
      <c r="AF12" s="21">
        <f>IF(AND($C12="Meilenstein",$E12&lt;&gt;"",$E12&gt;=AF$6,$E12&lt;AF$6+7),"◆","")</f>
        <v/>
      </c>
      <c r="AG12" s="21">
        <f>IF(AND($C12="Meilenstein",$E12&lt;&gt;"",$E12&gt;=AG$6,$E12&lt;AG$6+7),"◆","")</f>
        <v/>
      </c>
      <c r="AH12" s="21">
        <f>IF(AND($C12="Meilenstein",$E12&lt;&gt;"",$E12&gt;=AH$6,$E12&lt;AH$6+7),"◆","")</f>
        <v/>
      </c>
      <c r="AI12" s="21">
        <f>IF(AND($C12="Meilenstein",$E12&lt;&gt;"",$E12&gt;=AI$6,$E12&lt;AI$6+7),"◆","")</f>
        <v/>
      </c>
    </row>
    <row r="13" ht="17" customHeight="1">
      <c r="A13" s="13" t="n">
        <v>6</v>
      </c>
      <c r="B13" s="14" t="inlineStr">
        <is>
          <t>Arbeitspaket 1</t>
        </is>
      </c>
      <c r="C13" s="15" t="inlineStr">
        <is>
          <t>Aufgabe</t>
        </is>
      </c>
      <c r="D13" s="16" t="inlineStr">
        <is>
          <t>Lea</t>
        </is>
      </c>
      <c r="E13" s="17">
        <f>$B$4+14</f>
        <v/>
      </c>
      <c r="F13" s="18" t="n">
        <v>21</v>
      </c>
      <c r="G13" s="19">
        <f>IF(OR(E13="",F13=""),"",E13+MAX(F13,1)-1)</f>
        <v/>
      </c>
      <c r="H13" s="20" t="n">
        <v>0.5</v>
      </c>
      <c r="I13" s="15" t="inlineStr">
        <is>
          <t>In Arbeit</t>
        </is>
      </c>
      <c r="J13" s="21">
        <f>IF(AND($C13="Meilenstein",$E13&lt;&gt;"",$E13&gt;=J$6,$E13&lt;J$6+7),"◆","")</f>
        <v/>
      </c>
      <c r="K13" s="21">
        <f>IF(AND($C13="Meilenstein",$E13&lt;&gt;"",$E13&gt;=K$6,$E13&lt;K$6+7),"◆","")</f>
        <v/>
      </c>
      <c r="L13" s="21">
        <f>IF(AND($C13="Meilenstein",$E13&lt;&gt;"",$E13&gt;=L$6,$E13&lt;L$6+7),"◆","")</f>
        <v/>
      </c>
      <c r="M13" s="21">
        <f>IF(AND($C13="Meilenstein",$E13&lt;&gt;"",$E13&gt;=M$6,$E13&lt;M$6+7),"◆","")</f>
        <v/>
      </c>
      <c r="N13" s="21">
        <f>IF(AND($C13="Meilenstein",$E13&lt;&gt;"",$E13&gt;=N$6,$E13&lt;N$6+7),"◆","")</f>
        <v/>
      </c>
      <c r="O13" s="21">
        <f>IF(AND($C13="Meilenstein",$E13&lt;&gt;"",$E13&gt;=O$6,$E13&lt;O$6+7),"◆","")</f>
        <v/>
      </c>
      <c r="P13" s="21">
        <f>IF(AND($C13="Meilenstein",$E13&lt;&gt;"",$E13&gt;=P$6,$E13&lt;P$6+7),"◆","")</f>
        <v/>
      </c>
      <c r="Q13" s="21">
        <f>IF(AND($C13="Meilenstein",$E13&lt;&gt;"",$E13&gt;=Q$6,$E13&lt;Q$6+7),"◆","")</f>
        <v/>
      </c>
      <c r="R13" s="21">
        <f>IF(AND($C13="Meilenstein",$E13&lt;&gt;"",$E13&gt;=R$6,$E13&lt;R$6+7),"◆","")</f>
        <v/>
      </c>
      <c r="S13" s="21">
        <f>IF(AND($C13="Meilenstein",$E13&lt;&gt;"",$E13&gt;=S$6,$E13&lt;S$6+7),"◆","")</f>
        <v/>
      </c>
      <c r="T13" s="21">
        <f>IF(AND($C13="Meilenstein",$E13&lt;&gt;"",$E13&gt;=T$6,$E13&lt;T$6+7),"◆","")</f>
        <v/>
      </c>
      <c r="U13" s="21">
        <f>IF(AND($C13="Meilenstein",$E13&lt;&gt;"",$E13&gt;=U$6,$E13&lt;U$6+7),"◆","")</f>
        <v/>
      </c>
      <c r="V13" s="21">
        <f>IF(AND($C13="Meilenstein",$E13&lt;&gt;"",$E13&gt;=V$6,$E13&lt;V$6+7),"◆","")</f>
        <v/>
      </c>
      <c r="W13" s="21">
        <f>IF(AND($C13="Meilenstein",$E13&lt;&gt;"",$E13&gt;=W$6,$E13&lt;W$6+7),"◆","")</f>
        <v/>
      </c>
      <c r="X13" s="21">
        <f>IF(AND($C13="Meilenstein",$E13&lt;&gt;"",$E13&gt;=X$6,$E13&lt;X$6+7),"◆","")</f>
        <v/>
      </c>
      <c r="Y13" s="21">
        <f>IF(AND($C13="Meilenstein",$E13&lt;&gt;"",$E13&gt;=Y$6,$E13&lt;Y$6+7),"◆","")</f>
        <v/>
      </c>
      <c r="Z13" s="21">
        <f>IF(AND($C13="Meilenstein",$E13&lt;&gt;"",$E13&gt;=Z$6,$E13&lt;Z$6+7),"◆","")</f>
        <v/>
      </c>
      <c r="AA13" s="21">
        <f>IF(AND($C13="Meilenstein",$E13&lt;&gt;"",$E13&gt;=AA$6,$E13&lt;AA$6+7),"◆","")</f>
        <v/>
      </c>
      <c r="AB13" s="21">
        <f>IF(AND($C13="Meilenstein",$E13&lt;&gt;"",$E13&gt;=AB$6,$E13&lt;AB$6+7),"◆","")</f>
        <v/>
      </c>
      <c r="AC13" s="21">
        <f>IF(AND($C13="Meilenstein",$E13&lt;&gt;"",$E13&gt;=AC$6,$E13&lt;AC$6+7),"◆","")</f>
        <v/>
      </c>
      <c r="AD13" s="21">
        <f>IF(AND($C13="Meilenstein",$E13&lt;&gt;"",$E13&gt;=AD$6,$E13&lt;AD$6+7),"◆","")</f>
        <v/>
      </c>
      <c r="AE13" s="21">
        <f>IF(AND($C13="Meilenstein",$E13&lt;&gt;"",$E13&gt;=AE$6,$E13&lt;AE$6+7),"◆","")</f>
        <v/>
      </c>
      <c r="AF13" s="21">
        <f>IF(AND($C13="Meilenstein",$E13&lt;&gt;"",$E13&gt;=AF$6,$E13&lt;AF$6+7),"◆","")</f>
        <v/>
      </c>
      <c r="AG13" s="21">
        <f>IF(AND($C13="Meilenstein",$E13&lt;&gt;"",$E13&gt;=AG$6,$E13&lt;AG$6+7),"◆","")</f>
        <v/>
      </c>
      <c r="AH13" s="21">
        <f>IF(AND($C13="Meilenstein",$E13&lt;&gt;"",$E13&gt;=AH$6,$E13&lt;AH$6+7),"◆","")</f>
        <v/>
      </c>
      <c r="AI13" s="21">
        <f>IF(AND($C13="Meilenstein",$E13&lt;&gt;"",$E13&gt;=AI$6,$E13&lt;AI$6+7),"◆","")</f>
        <v/>
      </c>
    </row>
    <row r="14" ht="17" customHeight="1">
      <c r="A14" s="13" t="n">
        <v>7</v>
      </c>
      <c r="B14" s="14" t="inlineStr">
        <is>
          <t>Arbeitspaket 2</t>
        </is>
      </c>
      <c r="C14" s="15" t="inlineStr">
        <is>
          <t>Aufgabe</t>
        </is>
      </c>
      <c r="D14" s="16" t="inlineStr">
        <is>
          <t>Tom</t>
        </is>
      </c>
      <c r="E14" s="17">
        <f>$B$4+21</f>
        <v/>
      </c>
      <c r="F14" s="18" t="n">
        <v>21</v>
      </c>
      <c r="G14" s="19">
        <f>IF(OR(E14="",F14=""),"",E14+MAX(F14,1)-1)</f>
        <v/>
      </c>
      <c r="H14" s="20" t="n">
        <v>0</v>
      </c>
      <c r="I14" s="15" t="inlineStr">
        <is>
          <t>Offen</t>
        </is>
      </c>
      <c r="J14" s="21">
        <f>IF(AND($C14="Meilenstein",$E14&lt;&gt;"",$E14&gt;=J$6,$E14&lt;J$6+7),"◆","")</f>
        <v/>
      </c>
      <c r="K14" s="21">
        <f>IF(AND($C14="Meilenstein",$E14&lt;&gt;"",$E14&gt;=K$6,$E14&lt;K$6+7),"◆","")</f>
        <v/>
      </c>
      <c r="L14" s="21">
        <f>IF(AND($C14="Meilenstein",$E14&lt;&gt;"",$E14&gt;=L$6,$E14&lt;L$6+7),"◆","")</f>
        <v/>
      </c>
      <c r="M14" s="21">
        <f>IF(AND($C14="Meilenstein",$E14&lt;&gt;"",$E14&gt;=M$6,$E14&lt;M$6+7),"◆","")</f>
        <v/>
      </c>
      <c r="N14" s="21">
        <f>IF(AND($C14="Meilenstein",$E14&lt;&gt;"",$E14&gt;=N$6,$E14&lt;N$6+7),"◆","")</f>
        <v/>
      </c>
      <c r="O14" s="21">
        <f>IF(AND($C14="Meilenstein",$E14&lt;&gt;"",$E14&gt;=O$6,$E14&lt;O$6+7),"◆","")</f>
        <v/>
      </c>
      <c r="P14" s="21">
        <f>IF(AND($C14="Meilenstein",$E14&lt;&gt;"",$E14&gt;=P$6,$E14&lt;P$6+7),"◆","")</f>
        <v/>
      </c>
      <c r="Q14" s="21">
        <f>IF(AND($C14="Meilenstein",$E14&lt;&gt;"",$E14&gt;=Q$6,$E14&lt;Q$6+7),"◆","")</f>
        <v/>
      </c>
      <c r="R14" s="21">
        <f>IF(AND($C14="Meilenstein",$E14&lt;&gt;"",$E14&gt;=R$6,$E14&lt;R$6+7),"◆","")</f>
        <v/>
      </c>
      <c r="S14" s="21">
        <f>IF(AND($C14="Meilenstein",$E14&lt;&gt;"",$E14&gt;=S$6,$E14&lt;S$6+7),"◆","")</f>
        <v/>
      </c>
      <c r="T14" s="21">
        <f>IF(AND($C14="Meilenstein",$E14&lt;&gt;"",$E14&gt;=T$6,$E14&lt;T$6+7),"◆","")</f>
        <v/>
      </c>
      <c r="U14" s="21">
        <f>IF(AND($C14="Meilenstein",$E14&lt;&gt;"",$E14&gt;=U$6,$E14&lt;U$6+7),"◆","")</f>
        <v/>
      </c>
      <c r="V14" s="21">
        <f>IF(AND($C14="Meilenstein",$E14&lt;&gt;"",$E14&gt;=V$6,$E14&lt;V$6+7),"◆","")</f>
        <v/>
      </c>
      <c r="W14" s="21">
        <f>IF(AND($C14="Meilenstein",$E14&lt;&gt;"",$E14&gt;=W$6,$E14&lt;W$6+7),"◆","")</f>
        <v/>
      </c>
      <c r="X14" s="21">
        <f>IF(AND($C14="Meilenstein",$E14&lt;&gt;"",$E14&gt;=X$6,$E14&lt;X$6+7),"◆","")</f>
        <v/>
      </c>
      <c r="Y14" s="21">
        <f>IF(AND($C14="Meilenstein",$E14&lt;&gt;"",$E14&gt;=Y$6,$E14&lt;Y$6+7),"◆","")</f>
        <v/>
      </c>
      <c r="Z14" s="21">
        <f>IF(AND($C14="Meilenstein",$E14&lt;&gt;"",$E14&gt;=Z$6,$E14&lt;Z$6+7),"◆","")</f>
        <v/>
      </c>
      <c r="AA14" s="21">
        <f>IF(AND($C14="Meilenstein",$E14&lt;&gt;"",$E14&gt;=AA$6,$E14&lt;AA$6+7),"◆","")</f>
        <v/>
      </c>
      <c r="AB14" s="21">
        <f>IF(AND($C14="Meilenstein",$E14&lt;&gt;"",$E14&gt;=AB$6,$E14&lt;AB$6+7),"◆","")</f>
        <v/>
      </c>
      <c r="AC14" s="21">
        <f>IF(AND($C14="Meilenstein",$E14&lt;&gt;"",$E14&gt;=AC$6,$E14&lt;AC$6+7),"◆","")</f>
        <v/>
      </c>
      <c r="AD14" s="21">
        <f>IF(AND($C14="Meilenstein",$E14&lt;&gt;"",$E14&gt;=AD$6,$E14&lt;AD$6+7),"◆","")</f>
        <v/>
      </c>
      <c r="AE14" s="21">
        <f>IF(AND($C14="Meilenstein",$E14&lt;&gt;"",$E14&gt;=AE$6,$E14&lt;AE$6+7),"◆","")</f>
        <v/>
      </c>
      <c r="AF14" s="21">
        <f>IF(AND($C14="Meilenstein",$E14&lt;&gt;"",$E14&gt;=AF$6,$E14&lt;AF$6+7),"◆","")</f>
        <v/>
      </c>
      <c r="AG14" s="21">
        <f>IF(AND($C14="Meilenstein",$E14&lt;&gt;"",$E14&gt;=AG$6,$E14&lt;AG$6+7),"◆","")</f>
        <v/>
      </c>
      <c r="AH14" s="21">
        <f>IF(AND($C14="Meilenstein",$E14&lt;&gt;"",$E14&gt;=AH$6,$E14&lt;AH$6+7),"◆","")</f>
        <v/>
      </c>
      <c r="AI14" s="21">
        <f>IF(AND($C14="Meilenstein",$E14&lt;&gt;"",$E14&gt;=AI$6,$E14&lt;AI$6+7),"◆","")</f>
        <v/>
      </c>
    </row>
    <row r="15" ht="17" customHeight="1">
      <c r="A15" s="13" t="n">
        <v>8</v>
      </c>
      <c r="B15" s="14" t="inlineStr">
        <is>
          <t>Zwischenstand</t>
        </is>
      </c>
      <c r="C15" s="15" t="inlineStr">
        <is>
          <t>Meilenstein</t>
        </is>
      </c>
      <c r="D15" s="16" t="inlineStr">
        <is>
          <t>Alle</t>
        </is>
      </c>
      <c r="E15" s="17">
        <f>$B$4+35</f>
        <v/>
      </c>
      <c r="F15" s="18" t="n">
        <v>0</v>
      </c>
      <c r="G15" s="19">
        <f>IF(OR(E15="",F15=""),"",E15+MAX(F15,1)-1)</f>
        <v/>
      </c>
      <c r="H15" s="20" t="n">
        <v>0</v>
      </c>
      <c r="I15" s="15" t="inlineStr">
        <is>
          <t>Offen</t>
        </is>
      </c>
      <c r="J15" s="21">
        <f>IF(AND($C15="Meilenstein",$E15&lt;&gt;"",$E15&gt;=J$6,$E15&lt;J$6+7),"◆","")</f>
        <v/>
      </c>
      <c r="K15" s="21">
        <f>IF(AND($C15="Meilenstein",$E15&lt;&gt;"",$E15&gt;=K$6,$E15&lt;K$6+7),"◆","")</f>
        <v/>
      </c>
      <c r="L15" s="21">
        <f>IF(AND($C15="Meilenstein",$E15&lt;&gt;"",$E15&gt;=L$6,$E15&lt;L$6+7),"◆","")</f>
        <v/>
      </c>
      <c r="M15" s="21">
        <f>IF(AND($C15="Meilenstein",$E15&lt;&gt;"",$E15&gt;=M$6,$E15&lt;M$6+7),"◆","")</f>
        <v/>
      </c>
      <c r="N15" s="21">
        <f>IF(AND($C15="Meilenstein",$E15&lt;&gt;"",$E15&gt;=N$6,$E15&lt;N$6+7),"◆","")</f>
        <v/>
      </c>
      <c r="O15" s="21">
        <f>IF(AND($C15="Meilenstein",$E15&lt;&gt;"",$E15&gt;=O$6,$E15&lt;O$6+7),"◆","")</f>
        <v/>
      </c>
      <c r="P15" s="21">
        <f>IF(AND($C15="Meilenstein",$E15&lt;&gt;"",$E15&gt;=P$6,$E15&lt;P$6+7),"◆","")</f>
        <v/>
      </c>
      <c r="Q15" s="21">
        <f>IF(AND($C15="Meilenstein",$E15&lt;&gt;"",$E15&gt;=Q$6,$E15&lt;Q$6+7),"◆","")</f>
        <v/>
      </c>
      <c r="R15" s="21">
        <f>IF(AND($C15="Meilenstein",$E15&lt;&gt;"",$E15&gt;=R$6,$E15&lt;R$6+7),"◆","")</f>
        <v/>
      </c>
      <c r="S15" s="21">
        <f>IF(AND($C15="Meilenstein",$E15&lt;&gt;"",$E15&gt;=S$6,$E15&lt;S$6+7),"◆","")</f>
        <v/>
      </c>
      <c r="T15" s="21">
        <f>IF(AND($C15="Meilenstein",$E15&lt;&gt;"",$E15&gt;=T$6,$E15&lt;T$6+7),"◆","")</f>
        <v/>
      </c>
      <c r="U15" s="21">
        <f>IF(AND($C15="Meilenstein",$E15&lt;&gt;"",$E15&gt;=U$6,$E15&lt;U$6+7),"◆","")</f>
        <v/>
      </c>
      <c r="V15" s="21">
        <f>IF(AND($C15="Meilenstein",$E15&lt;&gt;"",$E15&gt;=V$6,$E15&lt;V$6+7),"◆","")</f>
        <v/>
      </c>
      <c r="W15" s="21">
        <f>IF(AND($C15="Meilenstein",$E15&lt;&gt;"",$E15&gt;=W$6,$E15&lt;W$6+7),"◆","")</f>
        <v/>
      </c>
      <c r="X15" s="21">
        <f>IF(AND($C15="Meilenstein",$E15&lt;&gt;"",$E15&gt;=X$6,$E15&lt;X$6+7),"◆","")</f>
        <v/>
      </c>
      <c r="Y15" s="21">
        <f>IF(AND($C15="Meilenstein",$E15&lt;&gt;"",$E15&gt;=Y$6,$E15&lt;Y$6+7),"◆","")</f>
        <v/>
      </c>
      <c r="Z15" s="21">
        <f>IF(AND($C15="Meilenstein",$E15&lt;&gt;"",$E15&gt;=Z$6,$E15&lt;Z$6+7),"◆","")</f>
        <v/>
      </c>
      <c r="AA15" s="21">
        <f>IF(AND($C15="Meilenstein",$E15&lt;&gt;"",$E15&gt;=AA$6,$E15&lt;AA$6+7),"◆","")</f>
        <v/>
      </c>
      <c r="AB15" s="21">
        <f>IF(AND($C15="Meilenstein",$E15&lt;&gt;"",$E15&gt;=AB$6,$E15&lt;AB$6+7),"◆","")</f>
        <v/>
      </c>
      <c r="AC15" s="21">
        <f>IF(AND($C15="Meilenstein",$E15&lt;&gt;"",$E15&gt;=AC$6,$E15&lt;AC$6+7),"◆","")</f>
        <v/>
      </c>
      <c r="AD15" s="21">
        <f>IF(AND($C15="Meilenstein",$E15&lt;&gt;"",$E15&gt;=AD$6,$E15&lt;AD$6+7),"◆","")</f>
        <v/>
      </c>
      <c r="AE15" s="21">
        <f>IF(AND($C15="Meilenstein",$E15&lt;&gt;"",$E15&gt;=AE$6,$E15&lt;AE$6+7),"◆","")</f>
        <v/>
      </c>
      <c r="AF15" s="21">
        <f>IF(AND($C15="Meilenstein",$E15&lt;&gt;"",$E15&gt;=AF$6,$E15&lt;AF$6+7),"◆","")</f>
        <v/>
      </c>
      <c r="AG15" s="21">
        <f>IF(AND($C15="Meilenstein",$E15&lt;&gt;"",$E15&gt;=AG$6,$E15&lt;AG$6+7),"◆","")</f>
        <v/>
      </c>
      <c r="AH15" s="21">
        <f>IF(AND($C15="Meilenstein",$E15&lt;&gt;"",$E15&gt;=AH$6,$E15&lt;AH$6+7),"◆","")</f>
        <v/>
      </c>
      <c r="AI15" s="21">
        <f>IF(AND($C15="Meilenstein",$E15&lt;&gt;"",$E15&gt;=AI$6,$E15&lt;AI$6+7),"◆","")</f>
        <v/>
      </c>
    </row>
    <row r="16" ht="17" customHeight="1">
      <c r="A16" s="13" t="n">
        <v>9</v>
      </c>
      <c r="B16" s="14" t="inlineStr">
        <is>
          <t>Abschluss</t>
        </is>
      </c>
      <c r="C16" s="15" t="inlineStr">
        <is>
          <t>Phase</t>
        </is>
      </c>
      <c r="D16" s="16" t="inlineStr">
        <is>
          <t>Team</t>
        </is>
      </c>
      <c r="E16" s="17">
        <f>$B$4+56</f>
        <v/>
      </c>
      <c r="F16" s="18" t="n">
        <v>14</v>
      </c>
      <c r="G16" s="19">
        <f>IF(OR(E16="",F16=""),"",E16+MAX(F16,1)-1)</f>
        <v/>
      </c>
      <c r="H16" s="20" t="n">
        <v>0</v>
      </c>
      <c r="I16" s="15" t="inlineStr">
        <is>
          <t>Offen</t>
        </is>
      </c>
      <c r="J16" s="21">
        <f>IF(AND($C16="Meilenstein",$E16&lt;&gt;"",$E16&gt;=J$6,$E16&lt;J$6+7),"◆","")</f>
        <v/>
      </c>
      <c r="K16" s="21">
        <f>IF(AND($C16="Meilenstein",$E16&lt;&gt;"",$E16&gt;=K$6,$E16&lt;K$6+7),"◆","")</f>
        <v/>
      </c>
      <c r="L16" s="21">
        <f>IF(AND($C16="Meilenstein",$E16&lt;&gt;"",$E16&gt;=L$6,$E16&lt;L$6+7),"◆","")</f>
        <v/>
      </c>
      <c r="M16" s="21">
        <f>IF(AND($C16="Meilenstein",$E16&lt;&gt;"",$E16&gt;=M$6,$E16&lt;M$6+7),"◆","")</f>
        <v/>
      </c>
      <c r="N16" s="21">
        <f>IF(AND($C16="Meilenstein",$E16&lt;&gt;"",$E16&gt;=N$6,$E16&lt;N$6+7),"◆","")</f>
        <v/>
      </c>
      <c r="O16" s="21">
        <f>IF(AND($C16="Meilenstein",$E16&lt;&gt;"",$E16&gt;=O$6,$E16&lt;O$6+7),"◆","")</f>
        <v/>
      </c>
      <c r="P16" s="21">
        <f>IF(AND($C16="Meilenstein",$E16&lt;&gt;"",$E16&gt;=P$6,$E16&lt;P$6+7),"◆","")</f>
        <v/>
      </c>
      <c r="Q16" s="21">
        <f>IF(AND($C16="Meilenstein",$E16&lt;&gt;"",$E16&gt;=Q$6,$E16&lt;Q$6+7),"◆","")</f>
        <v/>
      </c>
      <c r="R16" s="21">
        <f>IF(AND($C16="Meilenstein",$E16&lt;&gt;"",$E16&gt;=R$6,$E16&lt;R$6+7),"◆","")</f>
        <v/>
      </c>
      <c r="S16" s="21">
        <f>IF(AND($C16="Meilenstein",$E16&lt;&gt;"",$E16&gt;=S$6,$E16&lt;S$6+7),"◆","")</f>
        <v/>
      </c>
      <c r="T16" s="21">
        <f>IF(AND($C16="Meilenstein",$E16&lt;&gt;"",$E16&gt;=T$6,$E16&lt;T$6+7),"◆","")</f>
        <v/>
      </c>
      <c r="U16" s="21">
        <f>IF(AND($C16="Meilenstein",$E16&lt;&gt;"",$E16&gt;=U$6,$E16&lt;U$6+7),"◆","")</f>
        <v/>
      </c>
      <c r="V16" s="21">
        <f>IF(AND($C16="Meilenstein",$E16&lt;&gt;"",$E16&gt;=V$6,$E16&lt;V$6+7),"◆","")</f>
        <v/>
      </c>
      <c r="W16" s="21">
        <f>IF(AND($C16="Meilenstein",$E16&lt;&gt;"",$E16&gt;=W$6,$E16&lt;W$6+7),"◆","")</f>
        <v/>
      </c>
      <c r="X16" s="21">
        <f>IF(AND($C16="Meilenstein",$E16&lt;&gt;"",$E16&gt;=X$6,$E16&lt;X$6+7),"◆","")</f>
        <v/>
      </c>
      <c r="Y16" s="21">
        <f>IF(AND($C16="Meilenstein",$E16&lt;&gt;"",$E16&gt;=Y$6,$E16&lt;Y$6+7),"◆","")</f>
        <v/>
      </c>
      <c r="Z16" s="21">
        <f>IF(AND($C16="Meilenstein",$E16&lt;&gt;"",$E16&gt;=Z$6,$E16&lt;Z$6+7),"◆","")</f>
        <v/>
      </c>
      <c r="AA16" s="21">
        <f>IF(AND($C16="Meilenstein",$E16&lt;&gt;"",$E16&gt;=AA$6,$E16&lt;AA$6+7),"◆","")</f>
        <v/>
      </c>
      <c r="AB16" s="21">
        <f>IF(AND($C16="Meilenstein",$E16&lt;&gt;"",$E16&gt;=AB$6,$E16&lt;AB$6+7),"◆","")</f>
        <v/>
      </c>
      <c r="AC16" s="21">
        <f>IF(AND($C16="Meilenstein",$E16&lt;&gt;"",$E16&gt;=AC$6,$E16&lt;AC$6+7),"◆","")</f>
        <v/>
      </c>
      <c r="AD16" s="21">
        <f>IF(AND($C16="Meilenstein",$E16&lt;&gt;"",$E16&gt;=AD$6,$E16&lt;AD$6+7),"◆","")</f>
        <v/>
      </c>
      <c r="AE16" s="21">
        <f>IF(AND($C16="Meilenstein",$E16&lt;&gt;"",$E16&gt;=AE$6,$E16&lt;AE$6+7),"◆","")</f>
        <v/>
      </c>
      <c r="AF16" s="21">
        <f>IF(AND($C16="Meilenstein",$E16&lt;&gt;"",$E16&gt;=AF$6,$E16&lt;AF$6+7),"◆","")</f>
        <v/>
      </c>
      <c r="AG16" s="21">
        <f>IF(AND($C16="Meilenstein",$E16&lt;&gt;"",$E16&gt;=AG$6,$E16&lt;AG$6+7),"◆","")</f>
        <v/>
      </c>
      <c r="AH16" s="21">
        <f>IF(AND($C16="Meilenstein",$E16&lt;&gt;"",$E16&gt;=AH$6,$E16&lt;AH$6+7),"◆","")</f>
        <v/>
      </c>
      <c r="AI16" s="21">
        <f>IF(AND($C16="Meilenstein",$E16&lt;&gt;"",$E16&gt;=AI$6,$E16&lt;AI$6+7),"◆","")</f>
        <v/>
      </c>
    </row>
    <row r="17" ht="17" customHeight="1">
      <c r="A17" s="13" t="n">
        <v>10</v>
      </c>
      <c r="B17" s="14" t="inlineStr">
        <is>
          <t>Test und Übergabe</t>
        </is>
      </c>
      <c r="C17" s="15" t="inlineStr">
        <is>
          <t>Aufgabe</t>
        </is>
      </c>
      <c r="D17" s="16" t="inlineStr">
        <is>
          <t>Lea</t>
        </is>
      </c>
      <c r="E17" s="17">
        <f>$B$4+56</f>
        <v/>
      </c>
      <c r="F17" s="18" t="n">
        <v>10</v>
      </c>
      <c r="G17" s="19">
        <f>IF(OR(E17="",F17=""),"",E17+MAX(F17,1)-1)</f>
        <v/>
      </c>
      <c r="H17" s="20" t="n">
        <v>0</v>
      </c>
      <c r="I17" s="15" t="inlineStr">
        <is>
          <t>Offen</t>
        </is>
      </c>
      <c r="J17" s="21">
        <f>IF(AND($C17="Meilenstein",$E17&lt;&gt;"",$E17&gt;=J$6,$E17&lt;J$6+7),"◆","")</f>
        <v/>
      </c>
      <c r="K17" s="21">
        <f>IF(AND($C17="Meilenstein",$E17&lt;&gt;"",$E17&gt;=K$6,$E17&lt;K$6+7),"◆","")</f>
        <v/>
      </c>
      <c r="L17" s="21">
        <f>IF(AND($C17="Meilenstein",$E17&lt;&gt;"",$E17&gt;=L$6,$E17&lt;L$6+7),"◆","")</f>
        <v/>
      </c>
      <c r="M17" s="21">
        <f>IF(AND($C17="Meilenstein",$E17&lt;&gt;"",$E17&gt;=M$6,$E17&lt;M$6+7),"◆","")</f>
        <v/>
      </c>
      <c r="N17" s="21">
        <f>IF(AND($C17="Meilenstein",$E17&lt;&gt;"",$E17&gt;=N$6,$E17&lt;N$6+7),"◆","")</f>
        <v/>
      </c>
      <c r="O17" s="21">
        <f>IF(AND($C17="Meilenstein",$E17&lt;&gt;"",$E17&gt;=O$6,$E17&lt;O$6+7),"◆","")</f>
        <v/>
      </c>
      <c r="P17" s="21">
        <f>IF(AND($C17="Meilenstein",$E17&lt;&gt;"",$E17&gt;=P$6,$E17&lt;P$6+7),"◆","")</f>
        <v/>
      </c>
      <c r="Q17" s="21">
        <f>IF(AND($C17="Meilenstein",$E17&lt;&gt;"",$E17&gt;=Q$6,$E17&lt;Q$6+7),"◆","")</f>
        <v/>
      </c>
      <c r="R17" s="21">
        <f>IF(AND($C17="Meilenstein",$E17&lt;&gt;"",$E17&gt;=R$6,$E17&lt;R$6+7),"◆","")</f>
        <v/>
      </c>
      <c r="S17" s="21">
        <f>IF(AND($C17="Meilenstein",$E17&lt;&gt;"",$E17&gt;=S$6,$E17&lt;S$6+7),"◆","")</f>
        <v/>
      </c>
      <c r="T17" s="21">
        <f>IF(AND($C17="Meilenstein",$E17&lt;&gt;"",$E17&gt;=T$6,$E17&lt;T$6+7),"◆","")</f>
        <v/>
      </c>
      <c r="U17" s="21">
        <f>IF(AND($C17="Meilenstein",$E17&lt;&gt;"",$E17&gt;=U$6,$E17&lt;U$6+7),"◆","")</f>
        <v/>
      </c>
      <c r="V17" s="21">
        <f>IF(AND($C17="Meilenstein",$E17&lt;&gt;"",$E17&gt;=V$6,$E17&lt;V$6+7),"◆","")</f>
        <v/>
      </c>
      <c r="W17" s="21">
        <f>IF(AND($C17="Meilenstein",$E17&lt;&gt;"",$E17&gt;=W$6,$E17&lt;W$6+7),"◆","")</f>
        <v/>
      </c>
      <c r="X17" s="21">
        <f>IF(AND($C17="Meilenstein",$E17&lt;&gt;"",$E17&gt;=X$6,$E17&lt;X$6+7),"◆","")</f>
        <v/>
      </c>
      <c r="Y17" s="21">
        <f>IF(AND($C17="Meilenstein",$E17&lt;&gt;"",$E17&gt;=Y$6,$E17&lt;Y$6+7),"◆","")</f>
        <v/>
      </c>
      <c r="Z17" s="21">
        <f>IF(AND($C17="Meilenstein",$E17&lt;&gt;"",$E17&gt;=Z$6,$E17&lt;Z$6+7),"◆","")</f>
        <v/>
      </c>
      <c r="AA17" s="21">
        <f>IF(AND($C17="Meilenstein",$E17&lt;&gt;"",$E17&gt;=AA$6,$E17&lt;AA$6+7),"◆","")</f>
        <v/>
      </c>
      <c r="AB17" s="21">
        <f>IF(AND($C17="Meilenstein",$E17&lt;&gt;"",$E17&gt;=AB$6,$E17&lt;AB$6+7),"◆","")</f>
        <v/>
      </c>
      <c r="AC17" s="21">
        <f>IF(AND($C17="Meilenstein",$E17&lt;&gt;"",$E17&gt;=AC$6,$E17&lt;AC$6+7),"◆","")</f>
        <v/>
      </c>
      <c r="AD17" s="21">
        <f>IF(AND($C17="Meilenstein",$E17&lt;&gt;"",$E17&gt;=AD$6,$E17&lt;AD$6+7),"◆","")</f>
        <v/>
      </c>
      <c r="AE17" s="21">
        <f>IF(AND($C17="Meilenstein",$E17&lt;&gt;"",$E17&gt;=AE$6,$E17&lt;AE$6+7),"◆","")</f>
        <v/>
      </c>
      <c r="AF17" s="21">
        <f>IF(AND($C17="Meilenstein",$E17&lt;&gt;"",$E17&gt;=AF$6,$E17&lt;AF$6+7),"◆","")</f>
        <v/>
      </c>
      <c r="AG17" s="21">
        <f>IF(AND($C17="Meilenstein",$E17&lt;&gt;"",$E17&gt;=AG$6,$E17&lt;AG$6+7),"◆","")</f>
        <v/>
      </c>
      <c r="AH17" s="21">
        <f>IF(AND($C17="Meilenstein",$E17&lt;&gt;"",$E17&gt;=AH$6,$E17&lt;AH$6+7),"◆","")</f>
        <v/>
      </c>
      <c r="AI17" s="21">
        <f>IF(AND($C17="Meilenstein",$E17&lt;&gt;"",$E17&gt;=AI$6,$E17&lt;AI$6+7),"◆","")</f>
        <v/>
      </c>
    </row>
    <row r="18" ht="17" customHeight="1">
      <c r="A18" s="13" t="n">
        <v>11</v>
      </c>
      <c r="B18" s="14" t="inlineStr">
        <is>
          <t>Projektende</t>
        </is>
      </c>
      <c r="C18" s="15" t="inlineStr">
        <is>
          <t>Meilenstein</t>
        </is>
      </c>
      <c r="D18" s="16" t="inlineStr">
        <is>
          <t>Alle</t>
        </is>
      </c>
      <c r="E18" s="17">
        <f>$B$4+70</f>
        <v/>
      </c>
      <c r="F18" s="18" t="n">
        <v>0</v>
      </c>
      <c r="G18" s="19">
        <f>IF(OR(E18="",F18=""),"",E18+MAX(F18,1)-1)</f>
        <v/>
      </c>
      <c r="H18" s="20" t="n">
        <v>0</v>
      </c>
      <c r="I18" s="15" t="inlineStr">
        <is>
          <t>Offen</t>
        </is>
      </c>
      <c r="J18" s="21">
        <f>IF(AND($C18="Meilenstein",$E18&lt;&gt;"",$E18&gt;=J$6,$E18&lt;J$6+7),"◆","")</f>
        <v/>
      </c>
      <c r="K18" s="21">
        <f>IF(AND($C18="Meilenstein",$E18&lt;&gt;"",$E18&gt;=K$6,$E18&lt;K$6+7),"◆","")</f>
        <v/>
      </c>
      <c r="L18" s="21">
        <f>IF(AND($C18="Meilenstein",$E18&lt;&gt;"",$E18&gt;=L$6,$E18&lt;L$6+7),"◆","")</f>
        <v/>
      </c>
      <c r="M18" s="21">
        <f>IF(AND($C18="Meilenstein",$E18&lt;&gt;"",$E18&gt;=M$6,$E18&lt;M$6+7),"◆","")</f>
        <v/>
      </c>
      <c r="N18" s="21">
        <f>IF(AND($C18="Meilenstein",$E18&lt;&gt;"",$E18&gt;=N$6,$E18&lt;N$6+7),"◆","")</f>
        <v/>
      </c>
      <c r="O18" s="21">
        <f>IF(AND($C18="Meilenstein",$E18&lt;&gt;"",$E18&gt;=O$6,$E18&lt;O$6+7),"◆","")</f>
        <v/>
      </c>
      <c r="P18" s="21">
        <f>IF(AND($C18="Meilenstein",$E18&lt;&gt;"",$E18&gt;=P$6,$E18&lt;P$6+7),"◆","")</f>
        <v/>
      </c>
      <c r="Q18" s="21">
        <f>IF(AND($C18="Meilenstein",$E18&lt;&gt;"",$E18&gt;=Q$6,$E18&lt;Q$6+7),"◆","")</f>
        <v/>
      </c>
      <c r="R18" s="21">
        <f>IF(AND($C18="Meilenstein",$E18&lt;&gt;"",$E18&gt;=R$6,$E18&lt;R$6+7),"◆","")</f>
        <v/>
      </c>
      <c r="S18" s="21">
        <f>IF(AND($C18="Meilenstein",$E18&lt;&gt;"",$E18&gt;=S$6,$E18&lt;S$6+7),"◆","")</f>
        <v/>
      </c>
      <c r="T18" s="21">
        <f>IF(AND($C18="Meilenstein",$E18&lt;&gt;"",$E18&gt;=T$6,$E18&lt;T$6+7),"◆","")</f>
        <v/>
      </c>
      <c r="U18" s="21">
        <f>IF(AND($C18="Meilenstein",$E18&lt;&gt;"",$E18&gt;=U$6,$E18&lt;U$6+7),"◆","")</f>
        <v/>
      </c>
      <c r="V18" s="21">
        <f>IF(AND($C18="Meilenstein",$E18&lt;&gt;"",$E18&gt;=V$6,$E18&lt;V$6+7),"◆","")</f>
        <v/>
      </c>
      <c r="W18" s="21">
        <f>IF(AND($C18="Meilenstein",$E18&lt;&gt;"",$E18&gt;=W$6,$E18&lt;W$6+7),"◆","")</f>
        <v/>
      </c>
      <c r="X18" s="21">
        <f>IF(AND($C18="Meilenstein",$E18&lt;&gt;"",$E18&gt;=X$6,$E18&lt;X$6+7),"◆","")</f>
        <v/>
      </c>
      <c r="Y18" s="21">
        <f>IF(AND($C18="Meilenstein",$E18&lt;&gt;"",$E18&gt;=Y$6,$E18&lt;Y$6+7),"◆","")</f>
        <v/>
      </c>
      <c r="Z18" s="21">
        <f>IF(AND($C18="Meilenstein",$E18&lt;&gt;"",$E18&gt;=Z$6,$E18&lt;Z$6+7),"◆","")</f>
        <v/>
      </c>
      <c r="AA18" s="21">
        <f>IF(AND($C18="Meilenstein",$E18&lt;&gt;"",$E18&gt;=AA$6,$E18&lt;AA$6+7),"◆","")</f>
        <v/>
      </c>
      <c r="AB18" s="21">
        <f>IF(AND($C18="Meilenstein",$E18&lt;&gt;"",$E18&gt;=AB$6,$E18&lt;AB$6+7),"◆","")</f>
        <v/>
      </c>
      <c r="AC18" s="21">
        <f>IF(AND($C18="Meilenstein",$E18&lt;&gt;"",$E18&gt;=AC$6,$E18&lt;AC$6+7),"◆","")</f>
        <v/>
      </c>
      <c r="AD18" s="21">
        <f>IF(AND($C18="Meilenstein",$E18&lt;&gt;"",$E18&gt;=AD$6,$E18&lt;AD$6+7),"◆","")</f>
        <v/>
      </c>
      <c r="AE18" s="21">
        <f>IF(AND($C18="Meilenstein",$E18&lt;&gt;"",$E18&gt;=AE$6,$E18&lt;AE$6+7),"◆","")</f>
        <v/>
      </c>
      <c r="AF18" s="21">
        <f>IF(AND($C18="Meilenstein",$E18&lt;&gt;"",$E18&gt;=AF$6,$E18&lt;AF$6+7),"◆","")</f>
        <v/>
      </c>
      <c r="AG18" s="21">
        <f>IF(AND($C18="Meilenstein",$E18&lt;&gt;"",$E18&gt;=AG$6,$E18&lt;AG$6+7),"◆","")</f>
        <v/>
      </c>
      <c r="AH18" s="21">
        <f>IF(AND($C18="Meilenstein",$E18&lt;&gt;"",$E18&gt;=AH$6,$E18&lt;AH$6+7),"◆","")</f>
        <v/>
      </c>
      <c r="AI18" s="21">
        <f>IF(AND($C18="Meilenstein",$E18&lt;&gt;"",$E18&gt;=AI$6,$E18&lt;AI$6+7),"◆","")</f>
        <v/>
      </c>
    </row>
    <row r="19" ht="17" customHeight="1">
      <c r="A19" s="13" t="n">
        <v>12</v>
      </c>
      <c r="B19" s="14" t="n"/>
      <c r="C19" s="15" t="n"/>
      <c r="D19" s="16" t="n"/>
      <c r="E19" s="17" t="n"/>
      <c r="F19" s="18" t="n"/>
      <c r="G19" s="19">
        <f>IF(OR(E19="",F19=""),"",E19+MAX(F19,1)-1)</f>
        <v/>
      </c>
      <c r="H19" s="20" t="n"/>
      <c r="I19" s="15" t="n"/>
      <c r="J19" s="21">
        <f>IF(AND($C19="Meilenstein",$E19&lt;&gt;"",$E19&gt;=J$6,$E19&lt;J$6+7),"◆","")</f>
        <v/>
      </c>
      <c r="K19" s="21">
        <f>IF(AND($C19="Meilenstein",$E19&lt;&gt;"",$E19&gt;=K$6,$E19&lt;K$6+7),"◆","")</f>
        <v/>
      </c>
      <c r="L19" s="21">
        <f>IF(AND($C19="Meilenstein",$E19&lt;&gt;"",$E19&gt;=L$6,$E19&lt;L$6+7),"◆","")</f>
        <v/>
      </c>
      <c r="M19" s="21">
        <f>IF(AND($C19="Meilenstein",$E19&lt;&gt;"",$E19&gt;=M$6,$E19&lt;M$6+7),"◆","")</f>
        <v/>
      </c>
      <c r="N19" s="21">
        <f>IF(AND($C19="Meilenstein",$E19&lt;&gt;"",$E19&gt;=N$6,$E19&lt;N$6+7),"◆","")</f>
        <v/>
      </c>
      <c r="O19" s="21">
        <f>IF(AND($C19="Meilenstein",$E19&lt;&gt;"",$E19&gt;=O$6,$E19&lt;O$6+7),"◆","")</f>
        <v/>
      </c>
      <c r="P19" s="21">
        <f>IF(AND($C19="Meilenstein",$E19&lt;&gt;"",$E19&gt;=P$6,$E19&lt;P$6+7),"◆","")</f>
        <v/>
      </c>
      <c r="Q19" s="21">
        <f>IF(AND($C19="Meilenstein",$E19&lt;&gt;"",$E19&gt;=Q$6,$E19&lt;Q$6+7),"◆","")</f>
        <v/>
      </c>
      <c r="R19" s="21">
        <f>IF(AND($C19="Meilenstein",$E19&lt;&gt;"",$E19&gt;=R$6,$E19&lt;R$6+7),"◆","")</f>
        <v/>
      </c>
      <c r="S19" s="21">
        <f>IF(AND($C19="Meilenstein",$E19&lt;&gt;"",$E19&gt;=S$6,$E19&lt;S$6+7),"◆","")</f>
        <v/>
      </c>
      <c r="T19" s="21">
        <f>IF(AND($C19="Meilenstein",$E19&lt;&gt;"",$E19&gt;=T$6,$E19&lt;T$6+7),"◆","")</f>
        <v/>
      </c>
      <c r="U19" s="21">
        <f>IF(AND($C19="Meilenstein",$E19&lt;&gt;"",$E19&gt;=U$6,$E19&lt;U$6+7),"◆","")</f>
        <v/>
      </c>
      <c r="V19" s="21">
        <f>IF(AND($C19="Meilenstein",$E19&lt;&gt;"",$E19&gt;=V$6,$E19&lt;V$6+7),"◆","")</f>
        <v/>
      </c>
      <c r="W19" s="21">
        <f>IF(AND($C19="Meilenstein",$E19&lt;&gt;"",$E19&gt;=W$6,$E19&lt;W$6+7),"◆","")</f>
        <v/>
      </c>
      <c r="X19" s="21">
        <f>IF(AND($C19="Meilenstein",$E19&lt;&gt;"",$E19&gt;=X$6,$E19&lt;X$6+7),"◆","")</f>
        <v/>
      </c>
      <c r="Y19" s="21">
        <f>IF(AND($C19="Meilenstein",$E19&lt;&gt;"",$E19&gt;=Y$6,$E19&lt;Y$6+7),"◆","")</f>
        <v/>
      </c>
      <c r="Z19" s="21">
        <f>IF(AND($C19="Meilenstein",$E19&lt;&gt;"",$E19&gt;=Z$6,$E19&lt;Z$6+7),"◆","")</f>
        <v/>
      </c>
      <c r="AA19" s="21">
        <f>IF(AND($C19="Meilenstein",$E19&lt;&gt;"",$E19&gt;=AA$6,$E19&lt;AA$6+7),"◆","")</f>
        <v/>
      </c>
      <c r="AB19" s="21">
        <f>IF(AND($C19="Meilenstein",$E19&lt;&gt;"",$E19&gt;=AB$6,$E19&lt;AB$6+7),"◆","")</f>
        <v/>
      </c>
      <c r="AC19" s="21">
        <f>IF(AND($C19="Meilenstein",$E19&lt;&gt;"",$E19&gt;=AC$6,$E19&lt;AC$6+7),"◆","")</f>
        <v/>
      </c>
      <c r="AD19" s="21">
        <f>IF(AND($C19="Meilenstein",$E19&lt;&gt;"",$E19&gt;=AD$6,$E19&lt;AD$6+7),"◆","")</f>
        <v/>
      </c>
      <c r="AE19" s="21">
        <f>IF(AND($C19="Meilenstein",$E19&lt;&gt;"",$E19&gt;=AE$6,$E19&lt;AE$6+7),"◆","")</f>
        <v/>
      </c>
      <c r="AF19" s="21">
        <f>IF(AND($C19="Meilenstein",$E19&lt;&gt;"",$E19&gt;=AF$6,$E19&lt;AF$6+7),"◆","")</f>
        <v/>
      </c>
      <c r="AG19" s="21">
        <f>IF(AND($C19="Meilenstein",$E19&lt;&gt;"",$E19&gt;=AG$6,$E19&lt;AG$6+7),"◆","")</f>
        <v/>
      </c>
      <c r="AH19" s="21">
        <f>IF(AND($C19="Meilenstein",$E19&lt;&gt;"",$E19&gt;=AH$6,$E19&lt;AH$6+7),"◆","")</f>
        <v/>
      </c>
      <c r="AI19" s="21">
        <f>IF(AND($C19="Meilenstein",$E19&lt;&gt;"",$E19&gt;=AI$6,$E19&lt;AI$6+7),"◆","")</f>
        <v/>
      </c>
    </row>
    <row r="20" ht="17" customHeight="1">
      <c r="A20" s="13" t="n">
        <v>13</v>
      </c>
      <c r="B20" s="14" t="n"/>
      <c r="C20" s="15" t="n"/>
      <c r="D20" s="16" t="n"/>
      <c r="E20" s="17" t="n"/>
      <c r="F20" s="18" t="n"/>
      <c r="G20" s="19">
        <f>IF(OR(E20="",F20=""),"",E20+MAX(F20,1)-1)</f>
        <v/>
      </c>
      <c r="H20" s="20" t="n"/>
      <c r="I20" s="15" t="n"/>
      <c r="J20" s="21">
        <f>IF(AND($C20="Meilenstein",$E20&lt;&gt;"",$E20&gt;=J$6,$E20&lt;J$6+7),"◆","")</f>
        <v/>
      </c>
      <c r="K20" s="21">
        <f>IF(AND($C20="Meilenstein",$E20&lt;&gt;"",$E20&gt;=K$6,$E20&lt;K$6+7),"◆","")</f>
        <v/>
      </c>
      <c r="L20" s="21">
        <f>IF(AND($C20="Meilenstein",$E20&lt;&gt;"",$E20&gt;=L$6,$E20&lt;L$6+7),"◆","")</f>
        <v/>
      </c>
      <c r="M20" s="21">
        <f>IF(AND($C20="Meilenstein",$E20&lt;&gt;"",$E20&gt;=M$6,$E20&lt;M$6+7),"◆","")</f>
        <v/>
      </c>
      <c r="N20" s="21">
        <f>IF(AND($C20="Meilenstein",$E20&lt;&gt;"",$E20&gt;=N$6,$E20&lt;N$6+7),"◆","")</f>
        <v/>
      </c>
      <c r="O20" s="21">
        <f>IF(AND($C20="Meilenstein",$E20&lt;&gt;"",$E20&gt;=O$6,$E20&lt;O$6+7),"◆","")</f>
        <v/>
      </c>
      <c r="P20" s="21">
        <f>IF(AND($C20="Meilenstein",$E20&lt;&gt;"",$E20&gt;=P$6,$E20&lt;P$6+7),"◆","")</f>
        <v/>
      </c>
      <c r="Q20" s="21">
        <f>IF(AND($C20="Meilenstein",$E20&lt;&gt;"",$E20&gt;=Q$6,$E20&lt;Q$6+7),"◆","")</f>
        <v/>
      </c>
      <c r="R20" s="21">
        <f>IF(AND($C20="Meilenstein",$E20&lt;&gt;"",$E20&gt;=R$6,$E20&lt;R$6+7),"◆","")</f>
        <v/>
      </c>
      <c r="S20" s="21">
        <f>IF(AND($C20="Meilenstein",$E20&lt;&gt;"",$E20&gt;=S$6,$E20&lt;S$6+7),"◆","")</f>
        <v/>
      </c>
      <c r="T20" s="21">
        <f>IF(AND($C20="Meilenstein",$E20&lt;&gt;"",$E20&gt;=T$6,$E20&lt;T$6+7),"◆","")</f>
        <v/>
      </c>
      <c r="U20" s="21">
        <f>IF(AND($C20="Meilenstein",$E20&lt;&gt;"",$E20&gt;=U$6,$E20&lt;U$6+7),"◆","")</f>
        <v/>
      </c>
      <c r="V20" s="21">
        <f>IF(AND($C20="Meilenstein",$E20&lt;&gt;"",$E20&gt;=V$6,$E20&lt;V$6+7),"◆","")</f>
        <v/>
      </c>
      <c r="W20" s="21">
        <f>IF(AND($C20="Meilenstein",$E20&lt;&gt;"",$E20&gt;=W$6,$E20&lt;W$6+7),"◆","")</f>
        <v/>
      </c>
      <c r="X20" s="21">
        <f>IF(AND($C20="Meilenstein",$E20&lt;&gt;"",$E20&gt;=X$6,$E20&lt;X$6+7),"◆","")</f>
        <v/>
      </c>
      <c r="Y20" s="21">
        <f>IF(AND($C20="Meilenstein",$E20&lt;&gt;"",$E20&gt;=Y$6,$E20&lt;Y$6+7),"◆","")</f>
        <v/>
      </c>
      <c r="Z20" s="21">
        <f>IF(AND($C20="Meilenstein",$E20&lt;&gt;"",$E20&gt;=Z$6,$E20&lt;Z$6+7),"◆","")</f>
        <v/>
      </c>
      <c r="AA20" s="21">
        <f>IF(AND($C20="Meilenstein",$E20&lt;&gt;"",$E20&gt;=AA$6,$E20&lt;AA$6+7),"◆","")</f>
        <v/>
      </c>
      <c r="AB20" s="21">
        <f>IF(AND($C20="Meilenstein",$E20&lt;&gt;"",$E20&gt;=AB$6,$E20&lt;AB$6+7),"◆","")</f>
        <v/>
      </c>
      <c r="AC20" s="21">
        <f>IF(AND($C20="Meilenstein",$E20&lt;&gt;"",$E20&gt;=AC$6,$E20&lt;AC$6+7),"◆","")</f>
        <v/>
      </c>
      <c r="AD20" s="21">
        <f>IF(AND($C20="Meilenstein",$E20&lt;&gt;"",$E20&gt;=AD$6,$E20&lt;AD$6+7),"◆","")</f>
        <v/>
      </c>
      <c r="AE20" s="21">
        <f>IF(AND($C20="Meilenstein",$E20&lt;&gt;"",$E20&gt;=AE$6,$E20&lt;AE$6+7),"◆","")</f>
        <v/>
      </c>
      <c r="AF20" s="21">
        <f>IF(AND($C20="Meilenstein",$E20&lt;&gt;"",$E20&gt;=AF$6,$E20&lt;AF$6+7),"◆","")</f>
        <v/>
      </c>
      <c r="AG20" s="21">
        <f>IF(AND($C20="Meilenstein",$E20&lt;&gt;"",$E20&gt;=AG$6,$E20&lt;AG$6+7),"◆","")</f>
        <v/>
      </c>
      <c r="AH20" s="21">
        <f>IF(AND($C20="Meilenstein",$E20&lt;&gt;"",$E20&gt;=AH$6,$E20&lt;AH$6+7),"◆","")</f>
        <v/>
      </c>
      <c r="AI20" s="21">
        <f>IF(AND($C20="Meilenstein",$E20&lt;&gt;"",$E20&gt;=AI$6,$E20&lt;AI$6+7),"◆","")</f>
        <v/>
      </c>
    </row>
    <row r="21" ht="17" customHeight="1">
      <c r="A21" s="13" t="n">
        <v>14</v>
      </c>
      <c r="B21" s="14" t="n"/>
      <c r="C21" s="15" t="n"/>
      <c r="D21" s="16" t="n"/>
      <c r="E21" s="17" t="n"/>
      <c r="F21" s="18" t="n"/>
      <c r="G21" s="19">
        <f>IF(OR(E21="",F21=""),"",E21+MAX(F21,1)-1)</f>
        <v/>
      </c>
      <c r="H21" s="20" t="n"/>
      <c r="I21" s="15" t="n"/>
      <c r="J21" s="21">
        <f>IF(AND($C21="Meilenstein",$E21&lt;&gt;"",$E21&gt;=J$6,$E21&lt;J$6+7),"◆","")</f>
        <v/>
      </c>
      <c r="K21" s="21">
        <f>IF(AND($C21="Meilenstein",$E21&lt;&gt;"",$E21&gt;=K$6,$E21&lt;K$6+7),"◆","")</f>
        <v/>
      </c>
      <c r="L21" s="21">
        <f>IF(AND($C21="Meilenstein",$E21&lt;&gt;"",$E21&gt;=L$6,$E21&lt;L$6+7),"◆","")</f>
        <v/>
      </c>
      <c r="M21" s="21">
        <f>IF(AND($C21="Meilenstein",$E21&lt;&gt;"",$E21&gt;=M$6,$E21&lt;M$6+7),"◆","")</f>
        <v/>
      </c>
      <c r="N21" s="21">
        <f>IF(AND($C21="Meilenstein",$E21&lt;&gt;"",$E21&gt;=N$6,$E21&lt;N$6+7),"◆","")</f>
        <v/>
      </c>
      <c r="O21" s="21">
        <f>IF(AND($C21="Meilenstein",$E21&lt;&gt;"",$E21&gt;=O$6,$E21&lt;O$6+7),"◆","")</f>
        <v/>
      </c>
      <c r="P21" s="21">
        <f>IF(AND($C21="Meilenstein",$E21&lt;&gt;"",$E21&gt;=P$6,$E21&lt;P$6+7),"◆","")</f>
        <v/>
      </c>
      <c r="Q21" s="21">
        <f>IF(AND($C21="Meilenstein",$E21&lt;&gt;"",$E21&gt;=Q$6,$E21&lt;Q$6+7),"◆","")</f>
        <v/>
      </c>
      <c r="R21" s="21">
        <f>IF(AND($C21="Meilenstein",$E21&lt;&gt;"",$E21&gt;=R$6,$E21&lt;R$6+7),"◆","")</f>
        <v/>
      </c>
      <c r="S21" s="21">
        <f>IF(AND($C21="Meilenstein",$E21&lt;&gt;"",$E21&gt;=S$6,$E21&lt;S$6+7),"◆","")</f>
        <v/>
      </c>
      <c r="T21" s="21">
        <f>IF(AND($C21="Meilenstein",$E21&lt;&gt;"",$E21&gt;=T$6,$E21&lt;T$6+7),"◆","")</f>
        <v/>
      </c>
      <c r="U21" s="21">
        <f>IF(AND($C21="Meilenstein",$E21&lt;&gt;"",$E21&gt;=U$6,$E21&lt;U$6+7),"◆","")</f>
        <v/>
      </c>
      <c r="V21" s="21">
        <f>IF(AND($C21="Meilenstein",$E21&lt;&gt;"",$E21&gt;=V$6,$E21&lt;V$6+7),"◆","")</f>
        <v/>
      </c>
      <c r="W21" s="21">
        <f>IF(AND($C21="Meilenstein",$E21&lt;&gt;"",$E21&gt;=W$6,$E21&lt;W$6+7),"◆","")</f>
        <v/>
      </c>
      <c r="X21" s="21">
        <f>IF(AND($C21="Meilenstein",$E21&lt;&gt;"",$E21&gt;=X$6,$E21&lt;X$6+7),"◆","")</f>
        <v/>
      </c>
      <c r="Y21" s="21">
        <f>IF(AND($C21="Meilenstein",$E21&lt;&gt;"",$E21&gt;=Y$6,$E21&lt;Y$6+7),"◆","")</f>
        <v/>
      </c>
      <c r="Z21" s="21">
        <f>IF(AND($C21="Meilenstein",$E21&lt;&gt;"",$E21&gt;=Z$6,$E21&lt;Z$6+7),"◆","")</f>
        <v/>
      </c>
      <c r="AA21" s="21">
        <f>IF(AND($C21="Meilenstein",$E21&lt;&gt;"",$E21&gt;=AA$6,$E21&lt;AA$6+7),"◆","")</f>
        <v/>
      </c>
      <c r="AB21" s="21">
        <f>IF(AND($C21="Meilenstein",$E21&lt;&gt;"",$E21&gt;=AB$6,$E21&lt;AB$6+7),"◆","")</f>
        <v/>
      </c>
      <c r="AC21" s="21">
        <f>IF(AND($C21="Meilenstein",$E21&lt;&gt;"",$E21&gt;=AC$6,$E21&lt;AC$6+7),"◆","")</f>
        <v/>
      </c>
      <c r="AD21" s="21">
        <f>IF(AND($C21="Meilenstein",$E21&lt;&gt;"",$E21&gt;=AD$6,$E21&lt;AD$6+7),"◆","")</f>
        <v/>
      </c>
      <c r="AE21" s="21">
        <f>IF(AND($C21="Meilenstein",$E21&lt;&gt;"",$E21&gt;=AE$6,$E21&lt;AE$6+7),"◆","")</f>
        <v/>
      </c>
      <c r="AF21" s="21">
        <f>IF(AND($C21="Meilenstein",$E21&lt;&gt;"",$E21&gt;=AF$6,$E21&lt;AF$6+7),"◆","")</f>
        <v/>
      </c>
      <c r="AG21" s="21">
        <f>IF(AND($C21="Meilenstein",$E21&lt;&gt;"",$E21&gt;=AG$6,$E21&lt;AG$6+7),"◆","")</f>
        <v/>
      </c>
      <c r="AH21" s="21">
        <f>IF(AND($C21="Meilenstein",$E21&lt;&gt;"",$E21&gt;=AH$6,$E21&lt;AH$6+7),"◆","")</f>
        <v/>
      </c>
      <c r="AI21" s="21">
        <f>IF(AND($C21="Meilenstein",$E21&lt;&gt;"",$E21&gt;=AI$6,$E21&lt;AI$6+7),"◆","")</f>
        <v/>
      </c>
    </row>
    <row r="22" ht="17" customHeight="1">
      <c r="A22" s="13" t="n">
        <v>15</v>
      </c>
      <c r="B22" s="14" t="n"/>
      <c r="C22" s="15" t="n"/>
      <c r="D22" s="16" t="n"/>
      <c r="E22" s="17" t="n"/>
      <c r="F22" s="18" t="n"/>
      <c r="G22" s="19">
        <f>IF(OR(E22="",F22=""),"",E22+MAX(F22,1)-1)</f>
        <v/>
      </c>
      <c r="H22" s="20" t="n"/>
      <c r="I22" s="15" t="n"/>
      <c r="J22" s="21">
        <f>IF(AND($C22="Meilenstein",$E22&lt;&gt;"",$E22&gt;=J$6,$E22&lt;J$6+7),"◆","")</f>
        <v/>
      </c>
      <c r="K22" s="21">
        <f>IF(AND($C22="Meilenstein",$E22&lt;&gt;"",$E22&gt;=K$6,$E22&lt;K$6+7),"◆","")</f>
        <v/>
      </c>
      <c r="L22" s="21">
        <f>IF(AND($C22="Meilenstein",$E22&lt;&gt;"",$E22&gt;=L$6,$E22&lt;L$6+7),"◆","")</f>
        <v/>
      </c>
      <c r="M22" s="21">
        <f>IF(AND($C22="Meilenstein",$E22&lt;&gt;"",$E22&gt;=M$6,$E22&lt;M$6+7),"◆","")</f>
        <v/>
      </c>
      <c r="N22" s="21">
        <f>IF(AND($C22="Meilenstein",$E22&lt;&gt;"",$E22&gt;=N$6,$E22&lt;N$6+7),"◆","")</f>
        <v/>
      </c>
      <c r="O22" s="21">
        <f>IF(AND($C22="Meilenstein",$E22&lt;&gt;"",$E22&gt;=O$6,$E22&lt;O$6+7),"◆","")</f>
        <v/>
      </c>
      <c r="P22" s="21">
        <f>IF(AND($C22="Meilenstein",$E22&lt;&gt;"",$E22&gt;=P$6,$E22&lt;P$6+7),"◆","")</f>
        <v/>
      </c>
      <c r="Q22" s="21">
        <f>IF(AND($C22="Meilenstein",$E22&lt;&gt;"",$E22&gt;=Q$6,$E22&lt;Q$6+7),"◆","")</f>
        <v/>
      </c>
      <c r="R22" s="21">
        <f>IF(AND($C22="Meilenstein",$E22&lt;&gt;"",$E22&gt;=R$6,$E22&lt;R$6+7),"◆","")</f>
        <v/>
      </c>
      <c r="S22" s="21">
        <f>IF(AND($C22="Meilenstein",$E22&lt;&gt;"",$E22&gt;=S$6,$E22&lt;S$6+7),"◆","")</f>
        <v/>
      </c>
      <c r="T22" s="21">
        <f>IF(AND($C22="Meilenstein",$E22&lt;&gt;"",$E22&gt;=T$6,$E22&lt;T$6+7),"◆","")</f>
        <v/>
      </c>
      <c r="U22" s="21">
        <f>IF(AND($C22="Meilenstein",$E22&lt;&gt;"",$E22&gt;=U$6,$E22&lt;U$6+7),"◆","")</f>
        <v/>
      </c>
      <c r="V22" s="21">
        <f>IF(AND($C22="Meilenstein",$E22&lt;&gt;"",$E22&gt;=V$6,$E22&lt;V$6+7),"◆","")</f>
        <v/>
      </c>
      <c r="W22" s="21">
        <f>IF(AND($C22="Meilenstein",$E22&lt;&gt;"",$E22&gt;=W$6,$E22&lt;W$6+7),"◆","")</f>
        <v/>
      </c>
      <c r="X22" s="21">
        <f>IF(AND($C22="Meilenstein",$E22&lt;&gt;"",$E22&gt;=X$6,$E22&lt;X$6+7),"◆","")</f>
        <v/>
      </c>
      <c r="Y22" s="21">
        <f>IF(AND($C22="Meilenstein",$E22&lt;&gt;"",$E22&gt;=Y$6,$E22&lt;Y$6+7),"◆","")</f>
        <v/>
      </c>
      <c r="Z22" s="21">
        <f>IF(AND($C22="Meilenstein",$E22&lt;&gt;"",$E22&gt;=Z$6,$E22&lt;Z$6+7),"◆","")</f>
        <v/>
      </c>
      <c r="AA22" s="21">
        <f>IF(AND($C22="Meilenstein",$E22&lt;&gt;"",$E22&gt;=AA$6,$E22&lt;AA$6+7),"◆","")</f>
        <v/>
      </c>
      <c r="AB22" s="21">
        <f>IF(AND($C22="Meilenstein",$E22&lt;&gt;"",$E22&gt;=AB$6,$E22&lt;AB$6+7),"◆","")</f>
        <v/>
      </c>
      <c r="AC22" s="21">
        <f>IF(AND($C22="Meilenstein",$E22&lt;&gt;"",$E22&gt;=AC$6,$E22&lt;AC$6+7),"◆","")</f>
        <v/>
      </c>
      <c r="AD22" s="21">
        <f>IF(AND($C22="Meilenstein",$E22&lt;&gt;"",$E22&gt;=AD$6,$E22&lt;AD$6+7),"◆","")</f>
        <v/>
      </c>
      <c r="AE22" s="21">
        <f>IF(AND($C22="Meilenstein",$E22&lt;&gt;"",$E22&gt;=AE$6,$E22&lt;AE$6+7),"◆","")</f>
        <v/>
      </c>
      <c r="AF22" s="21">
        <f>IF(AND($C22="Meilenstein",$E22&lt;&gt;"",$E22&gt;=AF$6,$E22&lt;AF$6+7),"◆","")</f>
        <v/>
      </c>
      <c r="AG22" s="21">
        <f>IF(AND($C22="Meilenstein",$E22&lt;&gt;"",$E22&gt;=AG$6,$E22&lt;AG$6+7),"◆","")</f>
        <v/>
      </c>
      <c r="AH22" s="21">
        <f>IF(AND($C22="Meilenstein",$E22&lt;&gt;"",$E22&gt;=AH$6,$E22&lt;AH$6+7),"◆","")</f>
        <v/>
      </c>
      <c r="AI22" s="21">
        <f>IF(AND($C22="Meilenstein",$E22&lt;&gt;"",$E22&gt;=AI$6,$E22&lt;AI$6+7),"◆","")</f>
        <v/>
      </c>
    </row>
    <row r="23" ht="17" customHeight="1">
      <c r="A23" s="13" t="n">
        <v>16</v>
      </c>
      <c r="B23" s="14" t="n"/>
      <c r="C23" s="15" t="n"/>
      <c r="D23" s="16" t="n"/>
      <c r="E23" s="17" t="n"/>
      <c r="F23" s="18" t="n"/>
      <c r="G23" s="19">
        <f>IF(OR(E23="",F23=""),"",E23+MAX(F23,1)-1)</f>
        <v/>
      </c>
      <c r="H23" s="20" t="n"/>
      <c r="I23" s="15" t="n"/>
      <c r="J23" s="21">
        <f>IF(AND($C23="Meilenstein",$E23&lt;&gt;"",$E23&gt;=J$6,$E23&lt;J$6+7),"◆","")</f>
        <v/>
      </c>
      <c r="K23" s="21">
        <f>IF(AND($C23="Meilenstein",$E23&lt;&gt;"",$E23&gt;=K$6,$E23&lt;K$6+7),"◆","")</f>
        <v/>
      </c>
      <c r="L23" s="21">
        <f>IF(AND($C23="Meilenstein",$E23&lt;&gt;"",$E23&gt;=L$6,$E23&lt;L$6+7),"◆","")</f>
        <v/>
      </c>
      <c r="M23" s="21">
        <f>IF(AND($C23="Meilenstein",$E23&lt;&gt;"",$E23&gt;=M$6,$E23&lt;M$6+7),"◆","")</f>
        <v/>
      </c>
      <c r="N23" s="21">
        <f>IF(AND($C23="Meilenstein",$E23&lt;&gt;"",$E23&gt;=N$6,$E23&lt;N$6+7),"◆","")</f>
        <v/>
      </c>
      <c r="O23" s="21">
        <f>IF(AND($C23="Meilenstein",$E23&lt;&gt;"",$E23&gt;=O$6,$E23&lt;O$6+7),"◆","")</f>
        <v/>
      </c>
      <c r="P23" s="21">
        <f>IF(AND($C23="Meilenstein",$E23&lt;&gt;"",$E23&gt;=P$6,$E23&lt;P$6+7),"◆","")</f>
        <v/>
      </c>
      <c r="Q23" s="21">
        <f>IF(AND($C23="Meilenstein",$E23&lt;&gt;"",$E23&gt;=Q$6,$E23&lt;Q$6+7),"◆","")</f>
        <v/>
      </c>
      <c r="R23" s="21">
        <f>IF(AND($C23="Meilenstein",$E23&lt;&gt;"",$E23&gt;=R$6,$E23&lt;R$6+7),"◆","")</f>
        <v/>
      </c>
      <c r="S23" s="21">
        <f>IF(AND($C23="Meilenstein",$E23&lt;&gt;"",$E23&gt;=S$6,$E23&lt;S$6+7),"◆","")</f>
        <v/>
      </c>
      <c r="T23" s="21">
        <f>IF(AND($C23="Meilenstein",$E23&lt;&gt;"",$E23&gt;=T$6,$E23&lt;T$6+7),"◆","")</f>
        <v/>
      </c>
      <c r="U23" s="21">
        <f>IF(AND($C23="Meilenstein",$E23&lt;&gt;"",$E23&gt;=U$6,$E23&lt;U$6+7),"◆","")</f>
        <v/>
      </c>
      <c r="V23" s="21">
        <f>IF(AND($C23="Meilenstein",$E23&lt;&gt;"",$E23&gt;=V$6,$E23&lt;V$6+7),"◆","")</f>
        <v/>
      </c>
      <c r="W23" s="21">
        <f>IF(AND($C23="Meilenstein",$E23&lt;&gt;"",$E23&gt;=W$6,$E23&lt;W$6+7),"◆","")</f>
        <v/>
      </c>
      <c r="X23" s="21">
        <f>IF(AND($C23="Meilenstein",$E23&lt;&gt;"",$E23&gt;=X$6,$E23&lt;X$6+7),"◆","")</f>
        <v/>
      </c>
      <c r="Y23" s="21">
        <f>IF(AND($C23="Meilenstein",$E23&lt;&gt;"",$E23&gt;=Y$6,$E23&lt;Y$6+7),"◆","")</f>
        <v/>
      </c>
      <c r="Z23" s="21">
        <f>IF(AND($C23="Meilenstein",$E23&lt;&gt;"",$E23&gt;=Z$6,$E23&lt;Z$6+7),"◆","")</f>
        <v/>
      </c>
      <c r="AA23" s="21">
        <f>IF(AND($C23="Meilenstein",$E23&lt;&gt;"",$E23&gt;=AA$6,$E23&lt;AA$6+7),"◆","")</f>
        <v/>
      </c>
      <c r="AB23" s="21">
        <f>IF(AND($C23="Meilenstein",$E23&lt;&gt;"",$E23&gt;=AB$6,$E23&lt;AB$6+7),"◆","")</f>
        <v/>
      </c>
      <c r="AC23" s="21">
        <f>IF(AND($C23="Meilenstein",$E23&lt;&gt;"",$E23&gt;=AC$6,$E23&lt;AC$6+7),"◆","")</f>
        <v/>
      </c>
      <c r="AD23" s="21">
        <f>IF(AND($C23="Meilenstein",$E23&lt;&gt;"",$E23&gt;=AD$6,$E23&lt;AD$6+7),"◆","")</f>
        <v/>
      </c>
      <c r="AE23" s="21">
        <f>IF(AND($C23="Meilenstein",$E23&lt;&gt;"",$E23&gt;=AE$6,$E23&lt;AE$6+7),"◆","")</f>
        <v/>
      </c>
      <c r="AF23" s="21">
        <f>IF(AND($C23="Meilenstein",$E23&lt;&gt;"",$E23&gt;=AF$6,$E23&lt;AF$6+7),"◆","")</f>
        <v/>
      </c>
      <c r="AG23" s="21">
        <f>IF(AND($C23="Meilenstein",$E23&lt;&gt;"",$E23&gt;=AG$6,$E23&lt;AG$6+7),"◆","")</f>
        <v/>
      </c>
      <c r="AH23" s="21">
        <f>IF(AND($C23="Meilenstein",$E23&lt;&gt;"",$E23&gt;=AH$6,$E23&lt;AH$6+7),"◆","")</f>
        <v/>
      </c>
      <c r="AI23" s="21">
        <f>IF(AND($C23="Meilenstein",$E23&lt;&gt;"",$E23&gt;=AI$6,$E23&lt;AI$6+7),"◆","")</f>
        <v/>
      </c>
    </row>
    <row r="24" ht="17" customHeight="1">
      <c r="A24" s="13" t="n">
        <v>17</v>
      </c>
      <c r="B24" s="14" t="n"/>
      <c r="C24" s="15" t="n"/>
      <c r="D24" s="16" t="n"/>
      <c r="E24" s="17" t="n"/>
      <c r="F24" s="18" t="n"/>
      <c r="G24" s="19">
        <f>IF(OR(E24="",F24=""),"",E24+MAX(F24,1)-1)</f>
        <v/>
      </c>
      <c r="H24" s="20" t="n"/>
      <c r="I24" s="15" t="n"/>
      <c r="J24" s="21">
        <f>IF(AND($C24="Meilenstein",$E24&lt;&gt;"",$E24&gt;=J$6,$E24&lt;J$6+7),"◆","")</f>
        <v/>
      </c>
      <c r="K24" s="21">
        <f>IF(AND($C24="Meilenstein",$E24&lt;&gt;"",$E24&gt;=K$6,$E24&lt;K$6+7),"◆","")</f>
        <v/>
      </c>
      <c r="L24" s="21">
        <f>IF(AND($C24="Meilenstein",$E24&lt;&gt;"",$E24&gt;=L$6,$E24&lt;L$6+7),"◆","")</f>
        <v/>
      </c>
      <c r="M24" s="21">
        <f>IF(AND($C24="Meilenstein",$E24&lt;&gt;"",$E24&gt;=M$6,$E24&lt;M$6+7),"◆","")</f>
        <v/>
      </c>
      <c r="N24" s="21">
        <f>IF(AND($C24="Meilenstein",$E24&lt;&gt;"",$E24&gt;=N$6,$E24&lt;N$6+7),"◆","")</f>
        <v/>
      </c>
      <c r="O24" s="21">
        <f>IF(AND($C24="Meilenstein",$E24&lt;&gt;"",$E24&gt;=O$6,$E24&lt;O$6+7),"◆","")</f>
        <v/>
      </c>
      <c r="P24" s="21">
        <f>IF(AND($C24="Meilenstein",$E24&lt;&gt;"",$E24&gt;=P$6,$E24&lt;P$6+7),"◆","")</f>
        <v/>
      </c>
      <c r="Q24" s="21">
        <f>IF(AND($C24="Meilenstein",$E24&lt;&gt;"",$E24&gt;=Q$6,$E24&lt;Q$6+7),"◆","")</f>
        <v/>
      </c>
      <c r="R24" s="21">
        <f>IF(AND($C24="Meilenstein",$E24&lt;&gt;"",$E24&gt;=R$6,$E24&lt;R$6+7),"◆","")</f>
        <v/>
      </c>
      <c r="S24" s="21">
        <f>IF(AND($C24="Meilenstein",$E24&lt;&gt;"",$E24&gt;=S$6,$E24&lt;S$6+7),"◆","")</f>
        <v/>
      </c>
      <c r="T24" s="21">
        <f>IF(AND($C24="Meilenstein",$E24&lt;&gt;"",$E24&gt;=T$6,$E24&lt;T$6+7),"◆","")</f>
        <v/>
      </c>
      <c r="U24" s="21">
        <f>IF(AND($C24="Meilenstein",$E24&lt;&gt;"",$E24&gt;=U$6,$E24&lt;U$6+7),"◆","")</f>
        <v/>
      </c>
      <c r="V24" s="21">
        <f>IF(AND($C24="Meilenstein",$E24&lt;&gt;"",$E24&gt;=V$6,$E24&lt;V$6+7),"◆","")</f>
        <v/>
      </c>
      <c r="W24" s="21">
        <f>IF(AND($C24="Meilenstein",$E24&lt;&gt;"",$E24&gt;=W$6,$E24&lt;W$6+7),"◆","")</f>
        <v/>
      </c>
      <c r="X24" s="21">
        <f>IF(AND($C24="Meilenstein",$E24&lt;&gt;"",$E24&gt;=X$6,$E24&lt;X$6+7),"◆","")</f>
        <v/>
      </c>
      <c r="Y24" s="21">
        <f>IF(AND($C24="Meilenstein",$E24&lt;&gt;"",$E24&gt;=Y$6,$E24&lt;Y$6+7),"◆","")</f>
        <v/>
      </c>
      <c r="Z24" s="21">
        <f>IF(AND($C24="Meilenstein",$E24&lt;&gt;"",$E24&gt;=Z$6,$E24&lt;Z$6+7),"◆","")</f>
        <v/>
      </c>
      <c r="AA24" s="21">
        <f>IF(AND($C24="Meilenstein",$E24&lt;&gt;"",$E24&gt;=AA$6,$E24&lt;AA$6+7),"◆","")</f>
        <v/>
      </c>
      <c r="AB24" s="21">
        <f>IF(AND($C24="Meilenstein",$E24&lt;&gt;"",$E24&gt;=AB$6,$E24&lt;AB$6+7),"◆","")</f>
        <v/>
      </c>
      <c r="AC24" s="21">
        <f>IF(AND($C24="Meilenstein",$E24&lt;&gt;"",$E24&gt;=AC$6,$E24&lt;AC$6+7),"◆","")</f>
        <v/>
      </c>
      <c r="AD24" s="21">
        <f>IF(AND($C24="Meilenstein",$E24&lt;&gt;"",$E24&gt;=AD$6,$E24&lt;AD$6+7),"◆","")</f>
        <v/>
      </c>
      <c r="AE24" s="21">
        <f>IF(AND($C24="Meilenstein",$E24&lt;&gt;"",$E24&gt;=AE$6,$E24&lt;AE$6+7),"◆","")</f>
        <v/>
      </c>
      <c r="AF24" s="21">
        <f>IF(AND($C24="Meilenstein",$E24&lt;&gt;"",$E24&gt;=AF$6,$E24&lt;AF$6+7),"◆","")</f>
        <v/>
      </c>
      <c r="AG24" s="21">
        <f>IF(AND($C24="Meilenstein",$E24&lt;&gt;"",$E24&gt;=AG$6,$E24&lt;AG$6+7),"◆","")</f>
        <v/>
      </c>
      <c r="AH24" s="21">
        <f>IF(AND($C24="Meilenstein",$E24&lt;&gt;"",$E24&gt;=AH$6,$E24&lt;AH$6+7),"◆","")</f>
        <v/>
      </c>
      <c r="AI24" s="21">
        <f>IF(AND($C24="Meilenstein",$E24&lt;&gt;"",$E24&gt;=AI$6,$E24&lt;AI$6+7),"◆","")</f>
        <v/>
      </c>
    </row>
    <row r="25" ht="17" customHeight="1">
      <c r="A25" s="13" t="n">
        <v>18</v>
      </c>
      <c r="B25" s="14" t="n"/>
      <c r="C25" s="15" t="n"/>
      <c r="D25" s="16" t="n"/>
      <c r="E25" s="17" t="n"/>
      <c r="F25" s="18" t="n"/>
      <c r="G25" s="19">
        <f>IF(OR(E25="",F25=""),"",E25+MAX(F25,1)-1)</f>
        <v/>
      </c>
      <c r="H25" s="20" t="n"/>
      <c r="I25" s="15" t="n"/>
      <c r="J25" s="21">
        <f>IF(AND($C25="Meilenstein",$E25&lt;&gt;"",$E25&gt;=J$6,$E25&lt;J$6+7),"◆","")</f>
        <v/>
      </c>
      <c r="K25" s="21">
        <f>IF(AND($C25="Meilenstein",$E25&lt;&gt;"",$E25&gt;=K$6,$E25&lt;K$6+7),"◆","")</f>
        <v/>
      </c>
      <c r="L25" s="21">
        <f>IF(AND($C25="Meilenstein",$E25&lt;&gt;"",$E25&gt;=L$6,$E25&lt;L$6+7),"◆","")</f>
        <v/>
      </c>
      <c r="M25" s="21">
        <f>IF(AND($C25="Meilenstein",$E25&lt;&gt;"",$E25&gt;=M$6,$E25&lt;M$6+7),"◆","")</f>
        <v/>
      </c>
      <c r="N25" s="21">
        <f>IF(AND($C25="Meilenstein",$E25&lt;&gt;"",$E25&gt;=N$6,$E25&lt;N$6+7),"◆","")</f>
        <v/>
      </c>
      <c r="O25" s="21">
        <f>IF(AND($C25="Meilenstein",$E25&lt;&gt;"",$E25&gt;=O$6,$E25&lt;O$6+7),"◆","")</f>
        <v/>
      </c>
      <c r="P25" s="21">
        <f>IF(AND($C25="Meilenstein",$E25&lt;&gt;"",$E25&gt;=P$6,$E25&lt;P$6+7),"◆","")</f>
        <v/>
      </c>
      <c r="Q25" s="21">
        <f>IF(AND($C25="Meilenstein",$E25&lt;&gt;"",$E25&gt;=Q$6,$E25&lt;Q$6+7),"◆","")</f>
        <v/>
      </c>
      <c r="R25" s="21">
        <f>IF(AND($C25="Meilenstein",$E25&lt;&gt;"",$E25&gt;=R$6,$E25&lt;R$6+7),"◆","")</f>
        <v/>
      </c>
      <c r="S25" s="21">
        <f>IF(AND($C25="Meilenstein",$E25&lt;&gt;"",$E25&gt;=S$6,$E25&lt;S$6+7),"◆","")</f>
        <v/>
      </c>
      <c r="T25" s="21">
        <f>IF(AND($C25="Meilenstein",$E25&lt;&gt;"",$E25&gt;=T$6,$E25&lt;T$6+7),"◆","")</f>
        <v/>
      </c>
      <c r="U25" s="21">
        <f>IF(AND($C25="Meilenstein",$E25&lt;&gt;"",$E25&gt;=U$6,$E25&lt;U$6+7),"◆","")</f>
        <v/>
      </c>
      <c r="V25" s="21">
        <f>IF(AND($C25="Meilenstein",$E25&lt;&gt;"",$E25&gt;=V$6,$E25&lt;V$6+7),"◆","")</f>
        <v/>
      </c>
      <c r="W25" s="21">
        <f>IF(AND($C25="Meilenstein",$E25&lt;&gt;"",$E25&gt;=W$6,$E25&lt;W$6+7),"◆","")</f>
        <v/>
      </c>
      <c r="X25" s="21">
        <f>IF(AND($C25="Meilenstein",$E25&lt;&gt;"",$E25&gt;=X$6,$E25&lt;X$6+7),"◆","")</f>
        <v/>
      </c>
      <c r="Y25" s="21">
        <f>IF(AND($C25="Meilenstein",$E25&lt;&gt;"",$E25&gt;=Y$6,$E25&lt;Y$6+7),"◆","")</f>
        <v/>
      </c>
      <c r="Z25" s="21">
        <f>IF(AND($C25="Meilenstein",$E25&lt;&gt;"",$E25&gt;=Z$6,$E25&lt;Z$6+7),"◆","")</f>
        <v/>
      </c>
      <c r="AA25" s="21">
        <f>IF(AND($C25="Meilenstein",$E25&lt;&gt;"",$E25&gt;=AA$6,$E25&lt;AA$6+7),"◆","")</f>
        <v/>
      </c>
      <c r="AB25" s="21">
        <f>IF(AND($C25="Meilenstein",$E25&lt;&gt;"",$E25&gt;=AB$6,$E25&lt;AB$6+7),"◆","")</f>
        <v/>
      </c>
      <c r="AC25" s="21">
        <f>IF(AND($C25="Meilenstein",$E25&lt;&gt;"",$E25&gt;=AC$6,$E25&lt;AC$6+7),"◆","")</f>
        <v/>
      </c>
      <c r="AD25" s="21">
        <f>IF(AND($C25="Meilenstein",$E25&lt;&gt;"",$E25&gt;=AD$6,$E25&lt;AD$6+7),"◆","")</f>
        <v/>
      </c>
      <c r="AE25" s="21">
        <f>IF(AND($C25="Meilenstein",$E25&lt;&gt;"",$E25&gt;=AE$6,$E25&lt;AE$6+7),"◆","")</f>
        <v/>
      </c>
      <c r="AF25" s="21">
        <f>IF(AND($C25="Meilenstein",$E25&lt;&gt;"",$E25&gt;=AF$6,$E25&lt;AF$6+7),"◆","")</f>
        <v/>
      </c>
      <c r="AG25" s="21">
        <f>IF(AND($C25="Meilenstein",$E25&lt;&gt;"",$E25&gt;=AG$6,$E25&lt;AG$6+7),"◆","")</f>
        <v/>
      </c>
      <c r="AH25" s="21">
        <f>IF(AND($C25="Meilenstein",$E25&lt;&gt;"",$E25&gt;=AH$6,$E25&lt;AH$6+7),"◆","")</f>
        <v/>
      </c>
      <c r="AI25" s="21">
        <f>IF(AND($C25="Meilenstein",$E25&lt;&gt;"",$E25&gt;=AI$6,$E25&lt;AI$6+7),"◆","")</f>
        <v/>
      </c>
    </row>
    <row r="26" ht="17" customHeight="1">
      <c r="A26" s="13" t="n">
        <v>19</v>
      </c>
      <c r="B26" s="14" t="n"/>
      <c r="C26" s="15" t="n"/>
      <c r="D26" s="16" t="n"/>
      <c r="E26" s="17" t="n"/>
      <c r="F26" s="18" t="n"/>
      <c r="G26" s="19">
        <f>IF(OR(E26="",F26=""),"",E26+MAX(F26,1)-1)</f>
        <v/>
      </c>
      <c r="H26" s="20" t="n"/>
      <c r="I26" s="15" t="n"/>
      <c r="J26" s="21">
        <f>IF(AND($C26="Meilenstein",$E26&lt;&gt;"",$E26&gt;=J$6,$E26&lt;J$6+7),"◆","")</f>
        <v/>
      </c>
      <c r="K26" s="21">
        <f>IF(AND($C26="Meilenstein",$E26&lt;&gt;"",$E26&gt;=K$6,$E26&lt;K$6+7),"◆","")</f>
        <v/>
      </c>
      <c r="L26" s="21">
        <f>IF(AND($C26="Meilenstein",$E26&lt;&gt;"",$E26&gt;=L$6,$E26&lt;L$6+7),"◆","")</f>
        <v/>
      </c>
      <c r="M26" s="21">
        <f>IF(AND($C26="Meilenstein",$E26&lt;&gt;"",$E26&gt;=M$6,$E26&lt;M$6+7),"◆","")</f>
        <v/>
      </c>
      <c r="N26" s="21">
        <f>IF(AND($C26="Meilenstein",$E26&lt;&gt;"",$E26&gt;=N$6,$E26&lt;N$6+7),"◆","")</f>
        <v/>
      </c>
      <c r="O26" s="21">
        <f>IF(AND($C26="Meilenstein",$E26&lt;&gt;"",$E26&gt;=O$6,$E26&lt;O$6+7),"◆","")</f>
        <v/>
      </c>
      <c r="P26" s="21">
        <f>IF(AND($C26="Meilenstein",$E26&lt;&gt;"",$E26&gt;=P$6,$E26&lt;P$6+7),"◆","")</f>
        <v/>
      </c>
      <c r="Q26" s="21">
        <f>IF(AND($C26="Meilenstein",$E26&lt;&gt;"",$E26&gt;=Q$6,$E26&lt;Q$6+7),"◆","")</f>
        <v/>
      </c>
      <c r="R26" s="21">
        <f>IF(AND($C26="Meilenstein",$E26&lt;&gt;"",$E26&gt;=R$6,$E26&lt;R$6+7),"◆","")</f>
        <v/>
      </c>
      <c r="S26" s="21">
        <f>IF(AND($C26="Meilenstein",$E26&lt;&gt;"",$E26&gt;=S$6,$E26&lt;S$6+7),"◆","")</f>
        <v/>
      </c>
      <c r="T26" s="21">
        <f>IF(AND($C26="Meilenstein",$E26&lt;&gt;"",$E26&gt;=T$6,$E26&lt;T$6+7),"◆","")</f>
        <v/>
      </c>
      <c r="U26" s="21">
        <f>IF(AND($C26="Meilenstein",$E26&lt;&gt;"",$E26&gt;=U$6,$E26&lt;U$6+7),"◆","")</f>
        <v/>
      </c>
      <c r="V26" s="21">
        <f>IF(AND($C26="Meilenstein",$E26&lt;&gt;"",$E26&gt;=V$6,$E26&lt;V$6+7),"◆","")</f>
        <v/>
      </c>
      <c r="W26" s="21">
        <f>IF(AND($C26="Meilenstein",$E26&lt;&gt;"",$E26&gt;=W$6,$E26&lt;W$6+7),"◆","")</f>
        <v/>
      </c>
      <c r="X26" s="21">
        <f>IF(AND($C26="Meilenstein",$E26&lt;&gt;"",$E26&gt;=X$6,$E26&lt;X$6+7),"◆","")</f>
        <v/>
      </c>
      <c r="Y26" s="21">
        <f>IF(AND($C26="Meilenstein",$E26&lt;&gt;"",$E26&gt;=Y$6,$E26&lt;Y$6+7),"◆","")</f>
        <v/>
      </c>
      <c r="Z26" s="21">
        <f>IF(AND($C26="Meilenstein",$E26&lt;&gt;"",$E26&gt;=Z$6,$E26&lt;Z$6+7),"◆","")</f>
        <v/>
      </c>
      <c r="AA26" s="21">
        <f>IF(AND($C26="Meilenstein",$E26&lt;&gt;"",$E26&gt;=AA$6,$E26&lt;AA$6+7),"◆","")</f>
        <v/>
      </c>
      <c r="AB26" s="21">
        <f>IF(AND($C26="Meilenstein",$E26&lt;&gt;"",$E26&gt;=AB$6,$E26&lt;AB$6+7),"◆","")</f>
        <v/>
      </c>
      <c r="AC26" s="21">
        <f>IF(AND($C26="Meilenstein",$E26&lt;&gt;"",$E26&gt;=AC$6,$E26&lt;AC$6+7),"◆","")</f>
        <v/>
      </c>
      <c r="AD26" s="21">
        <f>IF(AND($C26="Meilenstein",$E26&lt;&gt;"",$E26&gt;=AD$6,$E26&lt;AD$6+7),"◆","")</f>
        <v/>
      </c>
      <c r="AE26" s="21">
        <f>IF(AND($C26="Meilenstein",$E26&lt;&gt;"",$E26&gt;=AE$6,$E26&lt;AE$6+7),"◆","")</f>
        <v/>
      </c>
      <c r="AF26" s="21">
        <f>IF(AND($C26="Meilenstein",$E26&lt;&gt;"",$E26&gt;=AF$6,$E26&lt;AF$6+7),"◆","")</f>
        <v/>
      </c>
      <c r="AG26" s="21">
        <f>IF(AND($C26="Meilenstein",$E26&lt;&gt;"",$E26&gt;=AG$6,$E26&lt;AG$6+7),"◆","")</f>
        <v/>
      </c>
      <c r="AH26" s="21">
        <f>IF(AND($C26="Meilenstein",$E26&lt;&gt;"",$E26&gt;=AH$6,$E26&lt;AH$6+7),"◆","")</f>
        <v/>
      </c>
      <c r="AI26" s="21">
        <f>IF(AND($C26="Meilenstein",$E26&lt;&gt;"",$E26&gt;=AI$6,$E26&lt;AI$6+7),"◆","")</f>
        <v/>
      </c>
    </row>
    <row r="27" ht="17" customHeight="1">
      <c r="A27" s="13" t="n">
        <v>20</v>
      </c>
      <c r="B27" s="14" t="n"/>
      <c r="C27" s="15" t="n"/>
      <c r="D27" s="16" t="n"/>
      <c r="E27" s="17" t="n"/>
      <c r="F27" s="18" t="n"/>
      <c r="G27" s="19">
        <f>IF(OR(E27="",F27=""),"",E27+MAX(F27,1)-1)</f>
        <v/>
      </c>
      <c r="H27" s="20" t="n"/>
      <c r="I27" s="15" t="n"/>
      <c r="J27" s="21">
        <f>IF(AND($C27="Meilenstein",$E27&lt;&gt;"",$E27&gt;=J$6,$E27&lt;J$6+7),"◆","")</f>
        <v/>
      </c>
      <c r="K27" s="21">
        <f>IF(AND($C27="Meilenstein",$E27&lt;&gt;"",$E27&gt;=K$6,$E27&lt;K$6+7),"◆","")</f>
        <v/>
      </c>
      <c r="L27" s="21">
        <f>IF(AND($C27="Meilenstein",$E27&lt;&gt;"",$E27&gt;=L$6,$E27&lt;L$6+7),"◆","")</f>
        <v/>
      </c>
      <c r="M27" s="21">
        <f>IF(AND($C27="Meilenstein",$E27&lt;&gt;"",$E27&gt;=M$6,$E27&lt;M$6+7),"◆","")</f>
        <v/>
      </c>
      <c r="N27" s="21">
        <f>IF(AND($C27="Meilenstein",$E27&lt;&gt;"",$E27&gt;=N$6,$E27&lt;N$6+7),"◆","")</f>
        <v/>
      </c>
      <c r="O27" s="21">
        <f>IF(AND($C27="Meilenstein",$E27&lt;&gt;"",$E27&gt;=O$6,$E27&lt;O$6+7),"◆","")</f>
        <v/>
      </c>
      <c r="P27" s="21">
        <f>IF(AND($C27="Meilenstein",$E27&lt;&gt;"",$E27&gt;=P$6,$E27&lt;P$6+7),"◆","")</f>
        <v/>
      </c>
      <c r="Q27" s="21">
        <f>IF(AND($C27="Meilenstein",$E27&lt;&gt;"",$E27&gt;=Q$6,$E27&lt;Q$6+7),"◆","")</f>
        <v/>
      </c>
      <c r="R27" s="21">
        <f>IF(AND($C27="Meilenstein",$E27&lt;&gt;"",$E27&gt;=R$6,$E27&lt;R$6+7),"◆","")</f>
        <v/>
      </c>
      <c r="S27" s="21">
        <f>IF(AND($C27="Meilenstein",$E27&lt;&gt;"",$E27&gt;=S$6,$E27&lt;S$6+7),"◆","")</f>
        <v/>
      </c>
      <c r="T27" s="21">
        <f>IF(AND($C27="Meilenstein",$E27&lt;&gt;"",$E27&gt;=T$6,$E27&lt;T$6+7),"◆","")</f>
        <v/>
      </c>
      <c r="U27" s="21">
        <f>IF(AND($C27="Meilenstein",$E27&lt;&gt;"",$E27&gt;=U$6,$E27&lt;U$6+7),"◆","")</f>
        <v/>
      </c>
      <c r="V27" s="21">
        <f>IF(AND($C27="Meilenstein",$E27&lt;&gt;"",$E27&gt;=V$6,$E27&lt;V$6+7),"◆","")</f>
        <v/>
      </c>
      <c r="W27" s="21">
        <f>IF(AND($C27="Meilenstein",$E27&lt;&gt;"",$E27&gt;=W$6,$E27&lt;W$6+7),"◆","")</f>
        <v/>
      </c>
      <c r="X27" s="21">
        <f>IF(AND($C27="Meilenstein",$E27&lt;&gt;"",$E27&gt;=X$6,$E27&lt;X$6+7),"◆","")</f>
        <v/>
      </c>
      <c r="Y27" s="21">
        <f>IF(AND($C27="Meilenstein",$E27&lt;&gt;"",$E27&gt;=Y$6,$E27&lt;Y$6+7),"◆","")</f>
        <v/>
      </c>
      <c r="Z27" s="21">
        <f>IF(AND($C27="Meilenstein",$E27&lt;&gt;"",$E27&gt;=Z$6,$E27&lt;Z$6+7),"◆","")</f>
        <v/>
      </c>
      <c r="AA27" s="21">
        <f>IF(AND($C27="Meilenstein",$E27&lt;&gt;"",$E27&gt;=AA$6,$E27&lt;AA$6+7),"◆","")</f>
        <v/>
      </c>
      <c r="AB27" s="21">
        <f>IF(AND($C27="Meilenstein",$E27&lt;&gt;"",$E27&gt;=AB$6,$E27&lt;AB$6+7),"◆","")</f>
        <v/>
      </c>
      <c r="AC27" s="21">
        <f>IF(AND($C27="Meilenstein",$E27&lt;&gt;"",$E27&gt;=AC$6,$E27&lt;AC$6+7),"◆","")</f>
        <v/>
      </c>
      <c r="AD27" s="21">
        <f>IF(AND($C27="Meilenstein",$E27&lt;&gt;"",$E27&gt;=AD$6,$E27&lt;AD$6+7),"◆","")</f>
        <v/>
      </c>
      <c r="AE27" s="21">
        <f>IF(AND($C27="Meilenstein",$E27&lt;&gt;"",$E27&gt;=AE$6,$E27&lt;AE$6+7),"◆","")</f>
        <v/>
      </c>
      <c r="AF27" s="21">
        <f>IF(AND($C27="Meilenstein",$E27&lt;&gt;"",$E27&gt;=AF$6,$E27&lt;AF$6+7),"◆","")</f>
        <v/>
      </c>
      <c r="AG27" s="21">
        <f>IF(AND($C27="Meilenstein",$E27&lt;&gt;"",$E27&gt;=AG$6,$E27&lt;AG$6+7),"◆","")</f>
        <v/>
      </c>
      <c r="AH27" s="21">
        <f>IF(AND($C27="Meilenstein",$E27&lt;&gt;"",$E27&gt;=AH$6,$E27&lt;AH$6+7),"◆","")</f>
        <v/>
      </c>
      <c r="AI27" s="21">
        <f>IF(AND($C27="Meilenstein",$E27&lt;&gt;"",$E27&gt;=AI$6,$E27&lt;AI$6+7),"◆","")</f>
        <v/>
      </c>
    </row>
    <row r="28" ht="17" customHeight="1">
      <c r="A28" s="13" t="n">
        <v>21</v>
      </c>
      <c r="B28" s="14" t="n"/>
      <c r="C28" s="15" t="n"/>
      <c r="D28" s="16" t="n"/>
      <c r="E28" s="17" t="n"/>
      <c r="F28" s="18" t="n"/>
      <c r="G28" s="19">
        <f>IF(OR(E28="",F28=""),"",E28+MAX(F28,1)-1)</f>
        <v/>
      </c>
      <c r="H28" s="20" t="n"/>
      <c r="I28" s="15" t="n"/>
      <c r="J28" s="21">
        <f>IF(AND($C28="Meilenstein",$E28&lt;&gt;"",$E28&gt;=J$6,$E28&lt;J$6+7),"◆","")</f>
        <v/>
      </c>
      <c r="K28" s="21">
        <f>IF(AND($C28="Meilenstein",$E28&lt;&gt;"",$E28&gt;=K$6,$E28&lt;K$6+7),"◆","")</f>
        <v/>
      </c>
      <c r="L28" s="21">
        <f>IF(AND($C28="Meilenstein",$E28&lt;&gt;"",$E28&gt;=L$6,$E28&lt;L$6+7),"◆","")</f>
        <v/>
      </c>
      <c r="M28" s="21">
        <f>IF(AND($C28="Meilenstein",$E28&lt;&gt;"",$E28&gt;=M$6,$E28&lt;M$6+7),"◆","")</f>
        <v/>
      </c>
      <c r="N28" s="21">
        <f>IF(AND($C28="Meilenstein",$E28&lt;&gt;"",$E28&gt;=N$6,$E28&lt;N$6+7),"◆","")</f>
        <v/>
      </c>
      <c r="O28" s="21">
        <f>IF(AND($C28="Meilenstein",$E28&lt;&gt;"",$E28&gt;=O$6,$E28&lt;O$6+7),"◆","")</f>
        <v/>
      </c>
      <c r="P28" s="21">
        <f>IF(AND($C28="Meilenstein",$E28&lt;&gt;"",$E28&gt;=P$6,$E28&lt;P$6+7),"◆","")</f>
        <v/>
      </c>
      <c r="Q28" s="21">
        <f>IF(AND($C28="Meilenstein",$E28&lt;&gt;"",$E28&gt;=Q$6,$E28&lt;Q$6+7),"◆","")</f>
        <v/>
      </c>
      <c r="R28" s="21">
        <f>IF(AND($C28="Meilenstein",$E28&lt;&gt;"",$E28&gt;=R$6,$E28&lt;R$6+7),"◆","")</f>
        <v/>
      </c>
      <c r="S28" s="21">
        <f>IF(AND($C28="Meilenstein",$E28&lt;&gt;"",$E28&gt;=S$6,$E28&lt;S$6+7),"◆","")</f>
        <v/>
      </c>
      <c r="T28" s="21">
        <f>IF(AND($C28="Meilenstein",$E28&lt;&gt;"",$E28&gt;=T$6,$E28&lt;T$6+7),"◆","")</f>
        <v/>
      </c>
      <c r="U28" s="21">
        <f>IF(AND($C28="Meilenstein",$E28&lt;&gt;"",$E28&gt;=U$6,$E28&lt;U$6+7),"◆","")</f>
        <v/>
      </c>
      <c r="V28" s="21">
        <f>IF(AND($C28="Meilenstein",$E28&lt;&gt;"",$E28&gt;=V$6,$E28&lt;V$6+7),"◆","")</f>
        <v/>
      </c>
      <c r="W28" s="21">
        <f>IF(AND($C28="Meilenstein",$E28&lt;&gt;"",$E28&gt;=W$6,$E28&lt;W$6+7),"◆","")</f>
        <v/>
      </c>
      <c r="X28" s="21">
        <f>IF(AND($C28="Meilenstein",$E28&lt;&gt;"",$E28&gt;=X$6,$E28&lt;X$6+7),"◆","")</f>
        <v/>
      </c>
      <c r="Y28" s="21">
        <f>IF(AND($C28="Meilenstein",$E28&lt;&gt;"",$E28&gt;=Y$6,$E28&lt;Y$6+7),"◆","")</f>
        <v/>
      </c>
      <c r="Z28" s="21">
        <f>IF(AND($C28="Meilenstein",$E28&lt;&gt;"",$E28&gt;=Z$6,$E28&lt;Z$6+7),"◆","")</f>
        <v/>
      </c>
      <c r="AA28" s="21">
        <f>IF(AND($C28="Meilenstein",$E28&lt;&gt;"",$E28&gt;=AA$6,$E28&lt;AA$6+7),"◆","")</f>
        <v/>
      </c>
      <c r="AB28" s="21">
        <f>IF(AND($C28="Meilenstein",$E28&lt;&gt;"",$E28&gt;=AB$6,$E28&lt;AB$6+7),"◆","")</f>
        <v/>
      </c>
      <c r="AC28" s="21">
        <f>IF(AND($C28="Meilenstein",$E28&lt;&gt;"",$E28&gt;=AC$6,$E28&lt;AC$6+7),"◆","")</f>
        <v/>
      </c>
      <c r="AD28" s="21">
        <f>IF(AND($C28="Meilenstein",$E28&lt;&gt;"",$E28&gt;=AD$6,$E28&lt;AD$6+7),"◆","")</f>
        <v/>
      </c>
      <c r="AE28" s="21">
        <f>IF(AND($C28="Meilenstein",$E28&lt;&gt;"",$E28&gt;=AE$6,$E28&lt;AE$6+7),"◆","")</f>
        <v/>
      </c>
      <c r="AF28" s="21">
        <f>IF(AND($C28="Meilenstein",$E28&lt;&gt;"",$E28&gt;=AF$6,$E28&lt;AF$6+7),"◆","")</f>
        <v/>
      </c>
      <c r="AG28" s="21">
        <f>IF(AND($C28="Meilenstein",$E28&lt;&gt;"",$E28&gt;=AG$6,$E28&lt;AG$6+7),"◆","")</f>
        <v/>
      </c>
      <c r="AH28" s="21">
        <f>IF(AND($C28="Meilenstein",$E28&lt;&gt;"",$E28&gt;=AH$6,$E28&lt;AH$6+7),"◆","")</f>
        <v/>
      </c>
      <c r="AI28" s="21">
        <f>IF(AND($C28="Meilenstein",$E28&lt;&gt;"",$E28&gt;=AI$6,$E28&lt;AI$6+7),"◆","")</f>
        <v/>
      </c>
    </row>
    <row r="29" ht="17" customHeight="1">
      <c r="A29" s="13" t="n">
        <v>22</v>
      </c>
      <c r="B29" s="14" t="n"/>
      <c r="C29" s="15" t="n"/>
      <c r="D29" s="16" t="n"/>
      <c r="E29" s="17" t="n"/>
      <c r="F29" s="18" t="n"/>
      <c r="G29" s="19">
        <f>IF(OR(E29="",F29=""),"",E29+MAX(F29,1)-1)</f>
        <v/>
      </c>
      <c r="H29" s="20" t="n"/>
      <c r="I29" s="15" t="n"/>
      <c r="J29" s="21">
        <f>IF(AND($C29="Meilenstein",$E29&lt;&gt;"",$E29&gt;=J$6,$E29&lt;J$6+7),"◆","")</f>
        <v/>
      </c>
      <c r="K29" s="21">
        <f>IF(AND($C29="Meilenstein",$E29&lt;&gt;"",$E29&gt;=K$6,$E29&lt;K$6+7),"◆","")</f>
        <v/>
      </c>
      <c r="L29" s="21">
        <f>IF(AND($C29="Meilenstein",$E29&lt;&gt;"",$E29&gt;=L$6,$E29&lt;L$6+7),"◆","")</f>
        <v/>
      </c>
      <c r="M29" s="21">
        <f>IF(AND($C29="Meilenstein",$E29&lt;&gt;"",$E29&gt;=M$6,$E29&lt;M$6+7),"◆","")</f>
        <v/>
      </c>
      <c r="N29" s="21">
        <f>IF(AND($C29="Meilenstein",$E29&lt;&gt;"",$E29&gt;=N$6,$E29&lt;N$6+7),"◆","")</f>
        <v/>
      </c>
      <c r="O29" s="21">
        <f>IF(AND($C29="Meilenstein",$E29&lt;&gt;"",$E29&gt;=O$6,$E29&lt;O$6+7),"◆","")</f>
        <v/>
      </c>
      <c r="P29" s="21">
        <f>IF(AND($C29="Meilenstein",$E29&lt;&gt;"",$E29&gt;=P$6,$E29&lt;P$6+7),"◆","")</f>
        <v/>
      </c>
      <c r="Q29" s="21">
        <f>IF(AND($C29="Meilenstein",$E29&lt;&gt;"",$E29&gt;=Q$6,$E29&lt;Q$6+7),"◆","")</f>
        <v/>
      </c>
      <c r="R29" s="21">
        <f>IF(AND($C29="Meilenstein",$E29&lt;&gt;"",$E29&gt;=R$6,$E29&lt;R$6+7),"◆","")</f>
        <v/>
      </c>
      <c r="S29" s="21">
        <f>IF(AND($C29="Meilenstein",$E29&lt;&gt;"",$E29&gt;=S$6,$E29&lt;S$6+7),"◆","")</f>
        <v/>
      </c>
      <c r="T29" s="21">
        <f>IF(AND($C29="Meilenstein",$E29&lt;&gt;"",$E29&gt;=T$6,$E29&lt;T$6+7),"◆","")</f>
        <v/>
      </c>
      <c r="U29" s="21">
        <f>IF(AND($C29="Meilenstein",$E29&lt;&gt;"",$E29&gt;=U$6,$E29&lt;U$6+7),"◆","")</f>
        <v/>
      </c>
      <c r="V29" s="21">
        <f>IF(AND($C29="Meilenstein",$E29&lt;&gt;"",$E29&gt;=V$6,$E29&lt;V$6+7),"◆","")</f>
        <v/>
      </c>
      <c r="W29" s="21">
        <f>IF(AND($C29="Meilenstein",$E29&lt;&gt;"",$E29&gt;=W$6,$E29&lt;W$6+7),"◆","")</f>
        <v/>
      </c>
      <c r="X29" s="21">
        <f>IF(AND($C29="Meilenstein",$E29&lt;&gt;"",$E29&gt;=X$6,$E29&lt;X$6+7),"◆","")</f>
        <v/>
      </c>
      <c r="Y29" s="21">
        <f>IF(AND($C29="Meilenstein",$E29&lt;&gt;"",$E29&gt;=Y$6,$E29&lt;Y$6+7),"◆","")</f>
        <v/>
      </c>
      <c r="Z29" s="21">
        <f>IF(AND($C29="Meilenstein",$E29&lt;&gt;"",$E29&gt;=Z$6,$E29&lt;Z$6+7),"◆","")</f>
        <v/>
      </c>
      <c r="AA29" s="21">
        <f>IF(AND($C29="Meilenstein",$E29&lt;&gt;"",$E29&gt;=AA$6,$E29&lt;AA$6+7),"◆","")</f>
        <v/>
      </c>
      <c r="AB29" s="21">
        <f>IF(AND($C29="Meilenstein",$E29&lt;&gt;"",$E29&gt;=AB$6,$E29&lt;AB$6+7),"◆","")</f>
        <v/>
      </c>
      <c r="AC29" s="21">
        <f>IF(AND($C29="Meilenstein",$E29&lt;&gt;"",$E29&gt;=AC$6,$E29&lt;AC$6+7),"◆","")</f>
        <v/>
      </c>
      <c r="AD29" s="21">
        <f>IF(AND($C29="Meilenstein",$E29&lt;&gt;"",$E29&gt;=AD$6,$E29&lt;AD$6+7),"◆","")</f>
        <v/>
      </c>
      <c r="AE29" s="21">
        <f>IF(AND($C29="Meilenstein",$E29&lt;&gt;"",$E29&gt;=AE$6,$E29&lt;AE$6+7),"◆","")</f>
        <v/>
      </c>
      <c r="AF29" s="21">
        <f>IF(AND($C29="Meilenstein",$E29&lt;&gt;"",$E29&gt;=AF$6,$E29&lt;AF$6+7),"◆","")</f>
        <v/>
      </c>
      <c r="AG29" s="21">
        <f>IF(AND($C29="Meilenstein",$E29&lt;&gt;"",$E29&gt;=AG$6,$E29&lt;AG$6+7),"◆","")</f>
        <v/>
      </c>
      <c r="AH29" s="21">
        <f>IF(AND($C29="Meilenstein",$E29&lt;&gt;"",$E29&gt;=AH$6,$E29&lt;AH$6+7),"◆","")</f>
        <v/>
      </c>
      <c r="AI29" s="21">
        <f>IF(AND($C29="Meilenstein",$E29&lt;&gt;"",$E29&gt;=AI$6,$E29&lt;AI$6+7),"◆","")</f>
        <v/>
      </c>
    </row>
    <row r="30" ht="17" customHeight="1">
      <c r="A30" s="13" t="n">
        <v>23</v>
      </c>
      <c r="B30" s="14" t="n"/>
      <c r="C30" s="15" t="n"/>
      <c r="D30" s="16" t="n"/>
      <c r="E30" s="17" t="n"/>
      <c r="F30" s="18" t="n"/>
      <c r="G30" s="19">
        <f>IF(OR(E30="",F30=""),"",E30+MAX(F30,1)-1)</f>
        <v/>
      </c>
      <c r="H30" s="20" t="n"/>
      <c r="I30" s="15" t="n"/>
      <c r="J30" s="21">
        <f>IF(AND($C30="Meilenstein",$E30&lt;&gt;"",$E30&gt;=J$6,$E30&lt;J$6+7),"◆","")</f>
        <v/>
      </c>
      <c r="K30" s="21">
        <f>IF(AND($C30="Meilenstein",$E30&lt;&gt;"",$E30&gt;=K$6,$E30&lt;K$6+7),"◆","")</f>
        <v/>
      </c>
      <c r="L30" s="21">
        <f>IF(AND($C30="Meilenstein",$E30&lt;&gt;"",$E30&gt;=L$6,$E30&lt;L$6+7),"◆","")</f>
        <v/>
      </c>
      <c r="M30" s="21">
        <f>IF(AND($C30="Meilenstein",$E30&lt;&gt;"",$E30&gt;=M$6,$E30&lt;M$6+7),"◆","")</f>
        <v/>
      </c>
      <c r="N30" s="21">
        <f>IF(AND($C30="Meilenstein",$E30&lt;&gt;"",$E30&gt;=N$6,$E30&lt;N$6+7),"◆","")</f>
        <v/>
      </c>
      <c r="O30" s="21">
        <f>IF(AND($C30="Meilenstein",$E30&lt;&gt;"",$E30&gt;=O$6,$E30&lt;O$6+7),"◆","")</f>
        <v/>
      </c>
      <c r="P30" s="21">
        <f>IF(AND($C30="Meilenstein",$E30&lt;&gt;"",$E30&gt;=P$6,$E30&lt;P$6+7),"◆","")</f>
        <v/>
      </c>
      <c r="Q30" s="21">
        <f>IF(AND($C30="Meilenstein",$E30&lt;&gt;"",$E30&gt;=Q$6,$E30&lt;Q$6+7),"◆","")</f>
        <v/>
      </c>
      <c r="R30" s="21">
        <f>IF(AND($C30="Meilenstein",$E30&lt;&gt;"",$E30&gt;=R$6,$E30&lt;R$6+7),"◆","")</f>
        <v/>
      </c>
      <c r="S30" s="21">
        <f>IF(AND($C30="Meilenstein",$E30&lt;&gt;"",$E30&gt;=S$6,$E30&lt;S$6+7),"◆","")</f>
        <v/>
      </c>
      <c r="T30" s="21">
        <f>IF(AND($C30="Meilenstein",$E30&lt;&gt;"",$E30&gt;=T$6,$E30&lt;T$6+7),"◆","")</f>
        <v/>
      </c>
      <c r="U30" s="21">
        <f>IF(AND($C30="Meilenstein",$E30&lt;&gt;"",$E30&gt;=U$6,$E30&lt;U$6+7),"◆","")</f>
        <v/>
      </c>
      <c r="V30" s="21">
        <f>IF(AND($C30="Meilenstein",$E30&lt;&gt;"",$E30&gt;=V$6,$E30&lt;V$6+7),"◆","")</f>
        <v/>
      </c>
      <c r="W30" s="21">
        <f>IF(AND($C30="Meilenstein",$E30&lt;&gt;"",$E30&gt;=W$6,$E30&lt;W$6+7),"◆","")</f>
        <v/>
      </c>
      <c r="X30" s="21">
        <f>IF(AND($C30="Meilenstein",$E30&lt;&gt;"",$E30&gt;=X$6,$E30&lt;X$6+7),"◆","")</f>
        <v/>
      </c>
      <c r="Y30" s="21">
        <f>IF(AND($C30="Meilenstein",$E30&lt;&gt;"",$E30&gt;=Y$6,$E30&lt;Y$6+7),"◆","")</f>
        <v/>
      </c>
      <c r="Z30" s="21">
        <f>IF(AND($C30="Meilenstein",$E30&lt;&gt;"",$E30&gt;=Z$6,$E30&lt;Z$6+7),"◆","")</f>
        <v/>
      </c>
      <c r="AA30" s="21">
        <f>IF(AND($C30="Meilenstein",$E30&lt;&gt;"",$E30&gt;=AA$6,$E30&lt;AA$6+7),"◆","")</f>
        <v/>
      </c>
      <c r="AB30" s="21">
        <f>IF(AND($C30="Meilenstein",$E30&lt;&gt;"",$E30&gt;=AB$6,$E30&lt;AB$6+7),"◆","")</f>
        <v/>
      </c>
      <c r="AC30" s="21">
        <f>IF(AND($C30="Meilenstein",$E30&lt;&gt;"",$E30&gt;=AC$6,$E30&lt;AC$6+7),"◆","")</f>
        <v/>
      </c>
      <c r="AD30" s="21">
        <f>IF(AND($C30="Meilenstein",$E30&lt;&gt;"",$E30&gt;=AD$6,$E30&lt;AD$6+7),"◆","")</f>
        <v/>
      </c>
      <c r="AE30" s="21">
        <f>IF(AND($C30="Meilenstein",$E30&lt;&gt;"",$E30&gt;=AE$6,$E30&lt;AE$6+7),"◆","")</f>
        <v/>
      </c>
      <c r="AF30" s="21">
        <f>IF(AND($C30="Meilenstein",$E30&lt;&gt;"",$E30&gt;=AF$6,$E30&lt;AF$6+7),"◆","")</f>
        <v/>
      </c>
      <c r="AG30" s="21">
        <f>IF(AND($C30="Meilenstein",$E30&lt;&gt;"",$E30&gt;=AG$6,$E30&lt;AG$6+7),"◆","")</f>
        <v/>
      </c>
      <c r="AH30" s="21">
        <f>IF(AND($C30="Meilenstein",$E30&lt;&gt;"",$E30&gt;=AH$6,$E30&lt;AH$6+7),"◆","")</f>
        <v/>
      </c>
      <c r="AI30" s="21">
        <f>IF(AND($C30="Meilenstein",$E30&lt;&gt;"",$E30&gt;=AI$6,$E30&lt;AI$6+7),"◆","")</f>
        <v/>
      </c>
    </row>
    <row r="31" ht="17" customHeight="1">
      <c r="A31" s="13" t="n">
        <v>24</v>
      </c>
      <c r="B31" s="14" t="n"/>
      <c r="C31" s="15" t="n"/>
      <c r="D31" s="16" t="n"/>
      <c r="E31" s="17" t="n"/>
      <c r="F31" s="18" t="n"/>
      <c r="G31" s="19">
        <f>IF(OR(E31="",F31=""),"",E31+MAX(F31,1)-1)</f>
        <v/>
      </c>
      <c r="H31" s="20" t="n"/>
      <c r="I31" s="15" t="n"/>
      <c r="J31" s="21">
        <f>IF(AND($C31="Meilenstein",$E31&lt;&gt;"",$E31&gt;=J$6,$E31&lt;J$6+7),"◆","")</f>
        <v/>
      </c>
      <c r="K31" s="21">
        <f>IF(AND($C31="Meilenstein",$E31&lt;&gt;"",$E31&gt;=K$6,$E31&lt;K$6+7),"◆","")</f>
        <v/>
      </c>
      <c r="L31" s="21">
        <f>IF(AND($C31="Meilenstein",$E31&lt;&gt;"",$E31&gt;=L$6,$E31&lt;L$6+7),"◆","")</f>
        <v/>
      </c>
      <c r="M31" s="21">
        <f>IF(AND($C31="Meilenstein",$E31&lt;&gt;"",$E31&gt;=M$6,$E31&lt;M$6+7),"◆","")</f>
        <v/>
      </c>
      <c r="N31" s="21">
        <f>IF(AND($C31="Meilenstein",$E31&lt;&gt;"",$E31&gt;=N$6,$E31&lt;N$6+7),"◆","")</f>
        <v/>
      </c>
      <c r="O31" s="21">
        <f>IF(AND($C31="Meilenstein",$E31&lt;&gt;"",$E31&gt;=O$6,$E31&lt;O$6+7),"◆","")</f>
        <v/>
      </c>
      <c r="P31" s="21">
        <f>IF(AND($C31="Meilenstein",$E31&lt;&gt;"",$E31&gt;=P$6,$E31&lt;P$6+7),"◆","")</f>
        <v/>
      </c>
      <c r="Q31" s="21">
        <f>IF(AND($C31="Meilenstein",$E31&lt;&gt;"",$E31&gt;=Q$6,$E31&lt;Q$6+7),"◆","")</f>
        <v/>
      </c>
      <c r="R31" s="21">
        <f>IF(AND($C31="Meilenstein",$E31&lt;&gt;"",$E31&gt;=R$6,$E31&lt;R$6+7),"◆","")</f>
        <v/>
      </c>
      <c r="S31" s="21">
        <f>IF(AND($C31="Meilenstein",$E31&lt;&gt;"",$E31&gt;=S$6,$E31&lt;S$6+7),"◆","")</f>
        <v/>
      </c>
      <c r="T31" s="21">
        <f>IF(AND($C31="Meilenstein",$E31&lt;&gt;"",$E31&gt;=T$6,$E31&lt;T$6+7),"◆","")</f>
        <v/>
      </c>
      <c r="U31" s="21">
        <f>IF(AND($C31="Meilenstein",$E31&lt;&gt;"",$E31&gt;=U$6,$E31&lt;U$6+7),"◆","")</f>
        <v/>
      </c>
      <c r="V31" s="21">
        <f>IF(AND($C31="Meilenstein",$E31&lt;&gt;"",$E31&gt;=V$6,$E31&lt;V$6+7),"◆","")</f>
        <v/>
      </c>
      <c r="W31" s="21">
        <f>IF(AND($C31="Meilenstein",$E31&lt;&gt;"",$E31&gt;=W$6,$E31&lt;W$6+7),"◆","")</f>
        <v/>
      </c>
      <c r="X31" s="21">
        <f>IF(AND($C31="Meilenstein",$E31&lt;&gt;"",$E31&gt;=X$6,$E31&lt;X$6+7),"◆","")</f>
        <v/>
      </c>
      <c r="Y31" s="21">
        <f>IF(AND($C31="Meilenstein",$E31&lt;&gt;"",$E31&gt;=Y$6,$E31&lt;Y$6+7),"◆","")</f>
        <v/>
      </c>
      <c r="Z31" s="21">
        <f>IF(AND($C31="Meilenstein",$E31&lt;&gt;"",$E31&gt;=Z$6,$E31&lt;Z$6+7),"◆","")</f>
        <v/>
      </c>
      <c r="AA31" s="21">
        <f>IF(AND($C31="Meilenstein",$E31&lt;&gt;"",$E31&gt;=AA$6,$E31&lt;AA$6+7),"◆","")</f>
        <v/>
      </c>
      <c r="AB31" s="21">
        <f>IF(AND($C31="Meilenstein",$E31&lt;&gt;"",$E31&gt;=AB$6,$E31&lt;AB$6+7),"◆","")</f>
        <v/>
      </c>
      <c r="AC31" s="21">
        <f>IF(AND($C31="Meilenstein",$E31&lt;&gt;"",$E31&gt;=AC$6,$E31&lt;AC$6+7),"◆","")</f>
        <v/>
      </c>
      <c r="AD31" s="21">
        <f>IF(AND($C31="Meilenstein",$E31&lt;&gt;"",$E31&gt;=AD$6,$E31&lt;AD$6+7),"◆","")</f>
        <v/>
      </c>
      <c r="AE31" s="21">
        <f>IF(AND($C31="Meilenstein",$E31&lt;&gt;"",$E31&gt;=AE$6,$E31&lt;AE$6+7),"◆","")</f>
        <v/>
      </c>
      <c r="AF31" s="21">
        <f>IF(AND($C31="Meilenstein",$E31&lt;&gt;"",$E31&gt;=AF$6,$E31&lt;AF$6+7),"◆","")</f>
        <v/>
      </c>
      <c r="AG31" s="21">
        <f>IF(AND($C31="Meilenstein",$E31&lt;&gt;"",$E31&gt;=AG$6,$E31&lt;AG$6+7),"◆","")</f>
        <v/>
      </c>
      <c r="AH31" s="21">
        <f>IF(AND($C31="Meilenstein",$E31&lt;&gt;"",$E31&gt;=AH$6,$E31&lt;AH$6+7),"◆","")</f>
        <v/>
      </c>
      <c r="AI31" s="21">
        <f>IF(AND($C31="Meilenstein",$E31&lt;&gt;"",$E31&gt;=AI$6,$E31&lt;AI$6+7),"◆","")</f>
        <v/>
      </c>
    </row>
    <row r="32" ht="17" customHeight="1">
      <c r="A32" s="13" t="n">
        <v>25</v>
      </c>
      <c r="B32" s="14" t="n"/>
      <c r="C32" s="15" t="n"/>
      <c r="D32" s="16" t="n"/>
      <c r="E32" s="17" t="n"/>
      <c r="F32" s="18" t="n"/>
      <c r="G32" s="19">
        <f>IF(OR(E32="",F32=""),"",E32+MAX(F32,1)-1)</f>
        <v/>
      </c>
      <c r="H32" s="20" t="n"/>
      <c r="I32" s="15" t="n"/>
      <c r="J32" s="21">
        <f>IF(AND($C32="Meilenstein",$E32&lt;&gt;"",$E32&gt;=J$6,$E32&lt;J$6+7),"◆","")</f>
        <v/>
      </c>
      <c r="K32" s="21">
        <f>IF(AND($C32="Meilenstein",$E32&lt;&gt;"",$E32&gt;=K$6,$E32&lt;K$6+7),"◆","")</f>
        <v/>
      </c>
      <c r="L32" s="21">
        <f>IF(AND($C32="Meilenstein",$E32&lt;&gt;"",$E32&gt;=L$6,$E32&lt;L$6+7),"◆","")</f>
        <v/>
      </c>
      <c r="M32" s="21">
        <f>IF(AND($C32="Meilenstein",$E32&lt;&gt;"",$E32&gt;=M$6,$E32&lt;M$6+7),"◆","")</f>
        <v/>
      </c>
      <c r="N32" s="21">
        <f>IF(AND($C32="Meilenstein",$E32&lt;&gt;"",$E32&gt;=N$6,$E32&lt;N$6+7),"◆","")</f>
        <v/>
      </c>
      <c r="O32" s="21">
        <f>IF(AND($C32="Meilenstein",$E32&lt;&gt;"",$E32&gt;=O$6,$E32&lt;O$6+7),"◆","")</f>
        <v/>
      </c>
      <c r="P32" s="21">
        <f>IF(AND($C32="Meilenstein",$E32&lt;&gt;"",$E32&gt;=P$6,$E32&lt;P$6+7),"◆","")</f>
        <v/>
      </c>
      <c r="Q32" s="21">
        <f>IF(AND($C32="Meilenstein",$E32&lt;&gt;"",$E32&gt;=Q$6,$E32&lt;Q$6+7),"◆","")</f>
        <v/>
      </c>
      <c r="R32" s="21">
        <f>IF(AND($C32="Meilenstein",$E32&lt;&gt;"",$E32&gt;=R$6,$E32&lt;R$6+7),"◆","")</f>
        <v/>
      </c>
      <c r="S32" s="21">
        <f>IF(AND($C32="Meilenstein",$E32&lt;&gt;"",$E32&gt;=S$6,$E32&lt;S$6+7),"◆","")</f>
        <v/>
      </c>
      <c r="T32" s="21">
        <f>IF(AND($C32="Meilenstein",$E32&lt;&gt;"",$E32&gt;=T$6,$E32&lt;T$6+7),"◆","")</f>
        <v/>
      </c>
      <c r="U32" s="21">
        <f>IF(AND($C32="Meilenstein",$E32&lt;&gt;"",$E32&gt;=U$6,$E32&lt;U$6+7),"◆","")</f>
        <v/>
      </c>
      <c r="V32" s="21">
        <f>IF(AND($C32="Meilenstein",$E32&lt;&gt;"",$E32&gt;=V$6,$E32&lt;V$6+7),"◆","")</f>
        <v/>
      </c>
      <c r="W32" s="21">
        <f>IF(AND($C32="Meilenstein",$E32&lt;&gt;"",$E32&gt;=W$6,$E32&lt;W$6+7),"◆","")</f>
        <v/>
      </c>
      <c r="X32" s="21">
        <f>IF(AND($C32="Meilenstein",$E32&lt;&gt;"",$E32&gt;=X$6,$E32&lt;X$6+7),"◆","")</f>
        <v/>
      </c>
      <c r="Y32" s="21">
        <f>IF(AND($C32="Meilenstein",$E32&lt;&gt;"",$E32&gt;=Y$6,$E32&lt;Y$6+7),"◆","")</f>
        <v/>
      </c>
      <c r="Z32" s="21">
        <f>IF(AND($C32="Meilenstein",$E32&lt;&gt;"",$E32&gt;=Z$6,$E32&lt;Z$6+7),"◆","")</f>
        <v/>
      </c>
      <c r="AA32" s="21">
        <f>IF(AND($C32="Meilenstein",$E32&lt;&gt;"",$E32&gt;=AA$6,$E32&lt;AA$6+7),"◆","")</f>
        <v/>
      </c>
      <c r="AB32" s="21">
        <f>IF(AND($C32="Meilenstein",$E32&lt;&gt;"",$E32&gt;=AB$6,$E32&lt;AB$6+7),"◆","")</f>
        <v/>
      </c>
      <c r="AC32" s="21">
        <f>IF(AND($C32="Meilenstein",$E32&lt;&gt;"",$E32&gt;=AC$6,$E32&lt;AC$6+7),"◆","")</f>
        <v/>
      </c>
      <c r="AD32" s="21">
        <f>IF(AND($C32="Meilenstein",$E32&lt;&gt;"",$E32&gt;=AD$6,$E32&lt;AD$6+7),"◆","")</f>
        <v/>
      </c>
      <c r="AE32" s="21">
        <f>IF(AND($C32="Meilenstein",$E32&lt;&gt;"",$E32&gt;=AE$6,$E32&lt;AE$6+7),"◆","")</f>
        <v/>
      </c>
      <c r="AF32" s="21">
        <f>IF(AND($C32="Meilenstein",$E32&lt;&gt;"",$E32&gt;=AF$6,$E32&lt;AF$6+7),"◆","")</f>
        <v/>
      </c>
      <c r="AG32" s="21">
        <f>IF(AND($C32="Meilenstein",$E32&lt;&gt;"",$E32&gt;=AG$6,$E32&lt;AG$6+7),"◆","")</f>
        <v/>
      </c>
      <c r="AH32" s="21">
        <f>IF(AND($C32="Meilenstein",$E32&lt;&gt;"",$E32&gt;=AH$6,$E32&lt;AH$6+7),"◆","")</f>
        <v/>
      </c>
      <c r="AI32" s="21">
        <f>IF(AND($C32="Meilenstein",$E32&lt;&gt;"",$E32&gt;=AI$6,$E32&lt;AI$6+7),"◆","")</f>
        <v/>
      </c>
    </row>
    <row r="33" ht="17" customHeight="1">
      <c r="A33" s="13" t="n">
        <v>26</v>
      </c>
      <c r="B33" s="14" t="n"/>
      <c r="C33" s="15" t="n"/>
      <c r="D33" s="16" t="n"/>
      <c r="E33" s="17" t="n"/>
      <c r="F33" s="18" t="n"/>
      <c r="G33" s="19">
        <f>IF(OR(E33="",F33=""),"",E33+MAX(F33,1)-1)</f>
        <v/>
      </c>
      <c r="H33" s="20" t="n"/>
      <c r="I33" s="15" t="n"/>
      <c r="J33" s="21">
        <f>IF(AND($C33="Meilenstein",$E33&lt;&gt;"",$E33&gt;=J$6,$E33&lt;J$6+7),"◆","")</f>
        <v/>
      </c>
      <c r="K33" s="21">
        <f>IF(AND($C33="Meilenstein",$E33&lt;&gt;"",$E33&gt;=K$6,$E33&lt;K$6+7),"◆","")</f>
        <v/>
      </c>
      <c r="L33" s="21">
        <f>IF(AND($C33="Meilenstein",$E33&lt;&gt;"",$E33&gt;=L$6,$E33&lt;L$6+7),"◆","")</f>
        <v/>
      </c>
      <c r="M33" s="21">
        <f>IF(AND($C33="Meilenstein",$E33&lt;&gt;"",$E33&gt;=M$6,$E33&lt;M$6+7),"◆","")</f>
        <v/>
      </c>
      <c r="N33" s="21">
        <f>IF(AND($C33="Meilenstein",$E33&lt;&gt;"",$E33&gt;=N$6,$E33&lt;N$6+7),"◆","")</f>
        <v/>
      </c>
      <c r="O33" s="21">
        <f>IF(AND($C33="Meilenstein",$E33&lt;&gt;"",$E33&gt;=O$6,$E33&lt;O$6+7),"◆","")</f>
        <v/>
      </c>
      <c r="P33" s="21">
        <f>IF(AND($C33="Meilenstein",$E33&lt;&gt;"",$E33&gt;=P$6,$E33&lt;P$6+7),"◆","")</f>
        <v/>
      </c>
      <c r="Q33" s="21">
        <f>IF(AND($C33="Meilenstein",$E33&lt;&gt;"",$E33&gt;=Q$6,$E33&lt;Q$6+7),"◆","")</f>
        <v/>
      </c>
      <c r="R33" s="21">
        <f>IF(AND($C33="Meilenstein",$E33&lt;&gt;"",$E33&gt;=R$6,$E33&lt;R$6+7),"◆","")</f>
        <v/>
      </c>
      <c r="S33" s="21">
        <f>IF(AND($C33="Meilenstein",$E33&lt;&gt;"",$E33&gt;=S$6,$E33&lt;S$6+7),"◆","")</f>
        <v/>
      </c>
      <c r="T33" s="21">
        <f>IF(AND($C33="Meilenstein",$E33&lt;&gt;"",$E33&gt;=T$6,$E33&lt;T$6+7),"◆","")</f>
        <v/>
      </c>
      <c r="U33" s="21">
        <f>IF(AND($C33="Meilenstein",$E33&lt;&gt;"",$E33&gt;=U$6,$E33&lt;U$6+7),"◆","")</f>
        <v/>
      </c>
      <c r="V33" s="21">
        <f>IF(AND($C33="Meilenstein",$E33&lt;&gt;"",$E33&gt;=V$6,$E33&lt;V$6+7),"◆","")</f>
        <v/>
      </c>
      <c r="W33" s="21">
        <f>IF(AND($C33="Meilenstein",$E33&lt;&gt;"",$E33&gt;=W$6,$E33&lt;W$6+7),"◆","")</f>
        <v/>
      </c>
      <c r="X33" s="21">
        <f>IF(AND($C33="Meilenstein",$E33&lt;&gt;"",$E33&gt;=X$6,$E33&lt;X$6+7),"◆","")</f>
        <v/>
      </c>
      <c r="Y33" s="21">
        <f>IF(AND($C33="Meilenstein",$E33&lt;&gt;"",$E33&gt;=Y$6,$E33&lt;Y$6+7),"◆","")</f>
        <v/>
      </c>
      <c r="Z33" s="21">
        <f>IF(AND($C33="Meilenstein",$E33&lt;&gt;"",$E33&gt;=Z$6,$E33&lt;Z$6+7),"◆","")</f>
        <v/>
      </c>
      <c r="AA33" s="21">
        <f>IF(AND($C33="Meilenstein",$E33&lt;&gt;"",$E33&gt;=AA$6,$E33&lt;AA$6+7),"◆","")</f>
        <v/>
      </c>
      <c r="AB33" s="21">
        <f>IF(AND($C33="Meilenstein",$E33&lt;&gt;"",$E33&gt;=AB$6,$E33&lt;AB$6+7),"◆","")</f>
        <v/>
      </c>
      <c r="AC33" s="21">
        <f>IF(AND($C33="Meilenstein",$E33&lt;&gt;"",$E33&gt;=AC$6,$E33&lt;AC$6+7),"◆","")</f>
        <v/>
      </c>
      <c r="AD33" s="21">
        <f>IF(AND($C33="Meilenstein",$E33&lt;&gt;"",$E33&gt;=AD$6,$E33&lt;AD$6+7),"◆","")</f>
        <v/>
      </c>
      <c r="AE33" s="21">
        <f>IF(AND($C33="Meilenstein",$E33&lt;&gt;"",$E33&gt;=AE$6,$E33&lt;AE$6+7),"◆","")</f>
        <v/>
      </c>
      <c r="AF33" s="21">
        <f>IF(AND($C33="Meilenstein",$E33&lt;&gt;"",$E33&gt;=AF$6,$E33&lt;AF$6+7),"◆","")</f>
        <v/>
      </c>
      <c r="AG33" s="21">
        <f>IF(AND($C33="Meilenstein",$E33&lt;&gt;"",$E33&gt;=AG$6,$E33&lt;AG$6+7),"◆","")</f>
        <v/>
      </c>
      <c r="AH33" s="21">
        <f>IF(AND($C33="Meilenstein",$E33&lt;&gt;"",$E33&gt;=AH$6,$E33&lt;AH$6+7),"◆","")</f>
        <v/>
      </c>
      <c r="AI33" s="21">
        <f>IF(AND($C33="Meilenstein",$E33&lt;&gt;"",$E33&gt;=AI$6,$E33&lt;AI$6+7),"◆","")</f>
        <v/>
      </c>
    </row>
    <row r="34" ht="17" customHeight="1">
      <c r="A34" s="13" t="n">
        <v>27</v>
      </c>
      <c r="B34" s="14" t="n"/>
      <c r="C34" s="15" t="n"/>
      <c r="D34" s="16" t="n"/>
      <c r="E34" s="17" t="n"/>
      <c r="F34" s="18" t="n"/>
      <c r="G34" s="19">
        <f>IF(OR(E34="",F34=""),"",E34+MAX(F34,1)-1)</f>
        <v/>
      </c>
      <c r="H34" s="20" t="n"/>
      <c r="I34" s="15" t="n"/>
      <c r="J34" s="21">
        <f>IF(AND($C34="Meilenstein",$E34&lt;&gt;"",$E34&gt;=J$6,$E34&lt;J$6+7),"◆","")</f>
        <v/>
      </c>
      <c r="K34" s="21">
        <f>IF(AND($C34="Meilenstein",$E34&lt;&gt;"",$E34&gt;=K$6,$E34&lt;K$6+7),"◆","")</f>
        <v/>
      </c>
      <c r="L34" s="21">
        <f>IF(AND($C34="Meilenstein",$E34&lt;&gt;"",$E34&gt;=L$6,$E34&lt;L$6+7),"◆","")</f>
        <v/>
      </c>
      <c r="M34" s="21">
        <f>IF(AND($C34="Meilenstein",$E34&lt;&gt;"",$E34&gt;=M$6,$E34&lt;M$6+7),"◆","")</f>
        <v/>
      </c>
      <c r="N34" s="21">
        <f>IF(AND($C34="Meilenstein",$E34&lt;&gt;"",$E34&gt;=N$6,$E34&lt;N$6+7),"◆","")</f>
        <v/>
      </c>
      <c r="O34" s="21">
        <f>IF(AND($C34="Meilenstein",$E34&lt;&gt;"",$E34&gt;=O$6,$E34&lt;O$6+7),"◆","")</f>
        <v/>
      </c>
      <c r="P34" s="21">
        <f>IF(AND($C34="Meilenstein",$E34&lt;&gt;"",$E34&gt;=P$6,$E34&lt;P$6+7),"◆","")</f>
        <v/>
      </c>
      <c r="Q34" s="21">
        <f>IF(AND($C34="Meilenstein",$E34&lt;&gt;"",$E34&gt;=Q$6,$E34&lt;Q$6+7),"◆","")</f>
        <v/>
      </c>
      <c r="R34" s="21">
        <f>IF(AND($C34="Meilenstein",$E34&lt;&gt;"",$E34&gt;=R$6,$E34&lt;R$6+7),"◆","")</f>
        <v/>
      </c>
      <c r="S34" s="21">
        <f>IF(AND($C34="Meilenstein",$E34&lt;&gt;"",$E34&gt;=S$6,$E34&lt;S$6+7),"◆","")</f>
        <v/>
      </c>
      <c r="T34" s="21">
        <f>IF(AND($C34="Meilenstein",$E34&lt;&gt;"",$E34&gt;=T$6,$E34&lt;T$6+7),"◆","")</f>
        <v/>
      </c>
      <c r="U34" s="21">
        <f>IF(AND($C34="Meilenstein",$E34&lt;&gt;"",$E34&gt;=U$6,$E34&lt;U$6+7),"◆","")</f>
        <v/>
      </c>
      <c r="V34" s="21">
        <f>IF(AND($C34="Meilenstein",$E34&lt;&gt;"",$E34&gt;=V$6,$E34&lt;V$6+7),"◆","")</f>
        <v/>
      </c>
      <c r="W34" s="21">
        <f>IF(AND($C34="Meilenstein",$E34&lt;&gt;"",$E34&gt;=W$6,$E34&lt;W$6+7),"◆","")</f>
        <v/>
      </c>
      <c r="X34" s="21">
        <f>IF(AND($C34="Meilenstein",$E34&lt;&gt;"",$E34&gt;=X$6,$E34&lt;X$6+7),"◆","")</f>
        <v/>
      </c>
      <c r="Y34" s="21">
        <f>IF(AND($C34="Meilenstein",$E34&lt;&gt;"",$E34&gt;=Y$6,$E34&lt;Y$6+7),"◆","")</f>
        <v/>
      </c>
      <c r="Z34" s="21">
        <f>IF(AND($C34="Meilenstein",$E34&lt;&gt;"",$E34&gt;=Z$6,$E34&lt;Z$6+7),"◆","")</f>
        <v/>
      </c>
      <c r="AA34" s="21">
        <f>IF(AND($C34="Meilenstein",$E34&lt;&gt;"",$E34&gt;=AA$6,$E34&lt;AA$6+7),"◆","")</f>
        <v/>
      </c>
      <c r="AB34" s="21">
        <f>IF(AND($C34="Meilenstein",$E34&lt;&gt;"",$E34&gt;=AB$6,$E34&lt;AB$6+7),"◆","")</f>
        <v/>
      </c>
      <c r="AC34" s="21">
        <f>IF(AND($C34="Meilenstein",$E34&lt;&gt;"",$E34&gt;=AC$6,$E34&lt;AC$6+7),"◆","")</f>
        <v/>
      </c>
      <c r="AD34" s="21">
        <f>IF(AND($C34="Meilenstein",$E34&lt;&gt;"",$E34&gt;=AD$6,$E34&lt;AD$6+7),"◆","")</f>
        <v/>
      </c>
      <c r="AE34" s="21">
        <f>IF(AND($C34="Meilenstein",$E34&lt;&gt;"",$E34&gt;=AE$6,$E34&lt;AE$6+7),"◆","")</f>
        <v/>
      </c>
      <c r="AF34" s="21">
        <f>IF(AND($C34="Meilenstein",$E34&lt;&gt;"",$E34&gt;=AF$6,$E34&lt;AF$6+7),"◆","")</f>
        <v/>
      </c>
      <c r="AG34" s="21">
        <f>IF(AND($C34="Meilenstein",$E34&lt;&gt;"",$E34&gt;=AG$6,$E34&lt;AG$6+7),"◆","")</f>
        <v/>
      </c>
      <c r="AH34" s="21">
        <f>IF(AND($C34="Meilenstein",$E34&lt;&gt;"",$E34&gt;=AH$6,$E34&lt;AH$6+7),"◆","")</f>
        <v/>
      </c>
      <c r="AI34" s="21">
        <f>IF(AND($C34="Meilenstein",$E34&lt;&gt;"",$E34&gt;=AI$6,$E34&lt;AI$6+7),"◆","")</f>
        <v/>
      </c>
    </row>
    <row r="35" ht="17" customHeight="1">
      <c r="A35" s="13" t="n">
        <v>28</v>
      </c>
      <c r="B35" s="14" t="n"/>
      <c r="C35" s="15" t="n"/>
      <c r="D35" s="16" t="n"/>
      <c r="E35" s="17" t="n"/>
      <c r="F35" s="18" t="n"/>
      <c r="G35" s="19">
        <f>IF(OR(E35="",F35=""),"",E35+MAX(F35,1)-1)</f>
        <v/>
      </c>
      <c r="H35" s="20" t="n"/>
      <c r="I35" s="15" t="n"/>
      <c r="J35" s="21">
        <f>IF(AND($C35="Meilenstein",$E35&lt;&gt;"",$E35&gt;=J$6,$E35&lt;J$6+7),"◆","")</f>
        <v/>
      </c>
      <c r="K35" s="21">
        <f>IF(AND($C35="Meilenstein",$E35&lt;&gt;"",$E35&gt;=K$6,$E35&lt;K$6+7),"◆","")</f>
        <v/>
      </c>
      <c r="L35" s="21">
        <f>IF(AND($C35="Meilenstein",$E35&lt;&gt;"",$E35&gt;=L$6,$E35&lt;L$6+7),"◆","")</f>
        <v/>
      </c>
      <c r="M35" s="21">
        <f>IF(AND($C35="Meilenstein",$E35&lt;&gt;"",$E35&gt;=M$6,$E35&lt;M$6+7),"◆","")</f>
        <v/>
      </c>
      <c r="N35" s="21">
        <f>IF(AND($C35="Meilenstein",$E35&lt;&gt;"",$E35&gt;=N$6,$E35&lt;N$6+7),"◆","")</f>
        <v/>
      </c>
      <c r="O35" s="21">
        <f>IF(AND($C35="Meilenstein",$E35&lt;&gt;"",$E35&gt;=O$6,$E35&lt;O$6+7),"◆","")</f>
        <v/>
      </c>
      <c r="P35" s="21">
        <f>IF(AND($C35="Meilenstein",$E35&lt;&gt;"",$E35&gt;=P$6,$E35&lt;P$6+7),"◆","")</f>
        <v/>
      </c>
      <c r="Q35" s="21">
        <f>IF(AND($C35="Meilenstein",$E35&lt;&gt;"",$E35&gt;=Q$6,$E35&lt;Q$6+7),"◆","")</f>
        <v/>
      </c>
      <c r="R35" s="21">
        <f>IF(AND($C35="Meilenstein",$E35&lt;&gt;"",$E35&gt;=R$6,$E35&lt;R$6+7),"◆","")</f>
        <v/>
      </c>
      <c r="S35" s="21">
        <f>IF(AND($C35="Meilenstein",$E35&lt;&gt;"",$E35&gt;=S$6,$E35&lt;S$6+7),"◆","")</f>
        <v/>
      </c>
      <c r="T35" s="21">
        <f>IF(AND($C35="Meilenstein",$E35&lt;&gt;"",$E35&gt;=T$6,$E35&lt;T$6+7),"◆","")</f>
        <v/>
      </c>
      <c r="U35" s="21">
        <f>IF(AND($C35="Meilenstein",$E35&lt;&gt;"",$E35&gt;=U$6,$E35&lt;U$6+7),"◆","")</f>
        <v/>
      </c>
      <c r="V35" s="21">
        <f>IF(AND($C35="Meilenstein",$E35&lt;&gt;"",$E35&gt;=V$6,$E35&lt;V$6+7),"◆","")</f>
        <v/>
      </c>
      <c r="W35" s="21">
        <f>IF(AND($C35="Meilenstein",$E35&lt;&gt;"",$E35&gt;=W$6,$E35&lt;W$6+7),"◆","")</f>
        <v/>
      </c>
      <c r="X35" s="21">
        <f>IF(AND($C35="Meilenstein",$E35&lt;&gt;"",$E35&gt;=X$6,$E35&lt;X$6+7),"◆","")</f>
        <v/>
      </c>
      <c r="Y35" s="21">
        <f>IF(AND($C35="Meilenstein",$E35&lt;&gt;"",$E35&gt;=Y$6,$E35&lt;Y$6+7),"◆","")</f>
        <v/>
      </c>
      <c r="Z35" s="21">
        <f>IF(AND($C35="Meilenstein",$E35&lt;&gt;"",$E35&gt;=Z$6,$E35&lt;Z$6+7),"◆","")</f>
        <v/>
      </c>
      <c r="AA35" s="21">
        <f>IF(AND($C35="Meilenstein",$E35&lt;&gt;"",$E35&gt;=AA$6,$E35&lt;AA$6+7),"◆","")</f>
        <v/>
      </c>
      <c r="AB35" s="21">
        <f>IF(AND($C35="Meilenstein",$E35&lt;&gt;"",$E35&gt;=AB$6,$E35&lt;AB$6+7),"◆","")</f>
        <v/>
      </c>
      <c r="AC35" s="21">
        <f>IF(AND($C35="Meilenstein",$E35&lt;&gt;"",$E35&gt;=AC$6,$E35&lt;AC$6+7),"◆","")</f>
        <v/>
      </c>
      <c r="AD35" s="21">
        <f>IF(AND($C35="Meilenstein",$E35&lt;&gt;"",$E35&gt;=AD$6,$E35&lt;AD$6+7),"◆","")</f>
        <v/>
      </c>
      <c r="AE35" s="21">
        <f>IF(AND($C35="Meilenstein",$E35&lt;&gt;"",$E35&gt;=AE$6,$E35&lt;AE$6+7),"◆","")</f>
        <v/>
      </c>
      <c r="AF35" s="21">
        <f>IF(AND($C35="Meilenstein",$E35&lt;&gt;"",$E35&gt;=AF$6,$E35&lt;AF$6+7),"◆","")</f>
        <v/>
      </c>
      <c r="AG35" s="21">
        <f>IF(AND($C35="Meilenstein",$E35&lt;&gt;"",$E35&gt;=AG$6,$E35&lt;AG$6+7),"◆","")</f>
        <v/>
      </c>
      <c r="AH35" s="21">
        <f>IF(AND($C35="Meilenstein",$E35&lt;&gt;"",$E35&gt;=AH$6,$E35&lt;AH$6+7),"◆","")</f>
        <v/>
      </c>
      <c r="AI35" s="21">
        <f>IF(AND($C35="Meilenstein",$E35&lt;&gt;"",$E35&gt;=AI$6,$E35&lt;AI$6+7),"◆","")</f>
        <v/>
      </c>
    </row>
    <row r="36" ht="17" customHeight="1">
      <c r="A36" s="13" t="n">
        <v>29</v>
      </c>
      <c r="B36" s="14" t="n"/>
      <c r="C36" s="15" t="n"/>
      <c r="D36" s="16" t="n"/>
      <c r="E36" s="17" t="n"/>
      <c r="F36" s="18" t="n"/>
      <c r="G36" s="19">
        <f>IF(OR(E36="",F36=""),"",E36+MAX(F36,1)-1)</f>
        <v/>
      </c>
      <c r="H36" s="20" t="n"/>
      <c r="I36" s="15" t="n"/>
      <c r="J36" s="21">
        <f>IF(AND($C36="Meilenstein",$E36&lt;&gt;"",$E36&gt;=J$6,$E36&lt;J$6+7),"◆","")</f>
        <v/>
      </c>
      <c r="K36" s="21">
        <f>IF(AND($C36="Meilenstein",$E36&lt;&gt;"",$E36&gt;=K$6,$E36&lt;K$6+7),"◆","")</f>
        <v/>
      </c>
      <c r="L36" s="21">
        <f>IF(AND($C36="Meilenstein",$E36&lt;&gt;"",$E36&gt;=L$6,$E36&lt;L$6+7),"◆","")</f>
        <v/>
      </c>
      <c r="M36" s="21">
        <f>IF(AND($C36="Meilenstein",$E36&lt;&gt;"",$E36&gt;=M$6,$E36&lt;M$6+7),"◆","")</f>
        <v/>
      </c>
      <c r="N36" s="21">
        <f>IF(AND($C36="Meilenstein",$E36&lt;&gt;"",$E36&gt;=N$6,$E36&lt;N$6+7),"◆","")</f>
        <v/>
      </c>
      <c r="O36" s="21">
        <f>IF(AND($C36="Meilenstein",$E36&lt;&gt;"",$E36&gt;=O$6,$E36&lt;O$6+7),"◆","")</f>
        <v/>
      </c>
      <c r="P36" s="21">
        <f>IF(AND($C36="Meilenstein",$E36&lt;&gt;"",$E36&gt;=P$6,$E36&lt;P$6+7),"◆","")</f>
        <v/>
      </c>
      <c r="Q36" s="21">
        <f>IF(AND($C36="Meilenstein",$E36&lt;&gt;"",$E36&gt;=Q$6,$E36&lt;Q$6+7),"◆","")</f>
        <v/>
      </c>
      <c r="R36" s="21">
        <f>IF(AND($C36="Meilenstein",$E36&lt;&gt;"",$E36&gt;=R$6,$E36&lt;R$6+7),"◆","")</f>
        <v/>
      </c>
      <c r="S36" s="21">
        <f>IF(AND($C36="Meilenstein",$E36&lt;&gt;"",$E36&gt;=S$6,$E36&lt;S$6+7),"◆","")</f>
        <v/>
      </c>
      <c r="T36" s="21">
        <f>IF(AND($C36="Meilenstein",$E36&lt;&gt;"",$E36&gt;=T$6,$E36&lt;T$6+7),"◆","")</f>
        <v/>
      </c>
      <c r="U36" s="21">
        <f>IF(AND($C36="Meilenstein",$E36&lt;&gt;"",$E36&gt;=U$6,$E36&lt;U$6+7),"◆","")</f>
        <v/>
      </c>
      <c r="V36" s="21">
        <f>IF(AND($C36="Meilenstein",$E36&lt;&gt;"",$E36&gt;=V$6,$E36&lt;V$6+7),"◆","")</f>
        <v/>
      </c>
      <c r="W36" s="21">
        <f>IF(AND($C36="Meilenstein",$E36&lt;&gt;"",$E36&gt;=W$6,$E36&lt;W$6+7),"◆","")</f>
        <v/>
      </c>
      <c r="X36" s="21">
        <f>IF(AND($C36="Meilenstein",$E36&lt;&gt;"",$E36&gt;=X$6,$E36&lt;X$6+7),"◆","")</f>
        <v/>
      </c>
      <c r="Y36" s="21">
        <f>IF(AND($C36="Meilenstein",$E36&lt;&gt;"",$E36&gt;=Y$6,$E36&lt;Y$6+7),"◆","")</f>
        <v/>
      </c>
      <c r="Z36" s="21">
        <f>IF(AND($C36="Meilenstein",$E36&lt;&gt;"",$E36&gt;=Z$6,$E36&lt;Z$6+7),"◆","")</f>
        <v/>
      </c>
      <c r="AA36" s="21">
        <f>IF(AND($C36="Meilenstein",$E36&lt;&gt;"",$E36&gt;=AA$6,$E36&lt;AA$6+7),"◆","")</f>
        <v/>
      </c>
      <c r="AB36" s="21">
        <f>IF(AND($C36="Meilenstein",$E36&lt;&gt;"",$E36&gt;=AB$6,$E36&lt;AB$6+7),"◆","")</f>
        <v/>
      </c>
      <c r="AC36" s="21">
        <f>IF(AND($C36="Meilenstein",$E36&lt;&gt;"",$E36&gt;=AC$6,$E36&lt;AC$6+7),"◆","")</f>
        <v/>
      </c>
      <c r="AD36" s="21">
        <f>IF(AND($C36="Meilenstein",$E36&lt;&gt;"",$E36&gt;=AD$6,$E36&lt;AD$6+7),"◆","")</f>
        <v/>
      </c>
      <c r="AE36" s="21">
        <f>IF(AND($C36="Meilenstein",$E36&lt;&gt;"",$E36&gt;=AE$6,$E36&lt;AE$6+7),"◆","")</f>
        <v/>
      </c>
      <c r="AF36" s="21">
        <f>IF(AND($C36="Meilenstein",$E36&lt;&gt;"",$E36&gt;=AF$6,$E36&lt;AF$6+7),"◆","")</f>
        <v/>
      </c>
      <c r="AG36" s="21">
        <f>IF(AND($C36="Meilenstein",$E36&lt;&gt;"",$E36&gt;=AG$6,$E36&lt;AG$6+7),"◆","")</f>
        <v/>
      </c>
      <c r="AH36" s="21">
        <f>IF(AND($C36="Meilenstein",$E36&lt;&gt;"",$E36&gt;=AH$6,$E36&lt;AH$6+7),"◆","")</f>
        <v/>
      </c>
      <c r="AI36" s="21">
        <f>IF(AND($C36="Meilenstein",$E36&lt;&gt;"",$E36&gt;=AI$6,$E36&lt;AI$6+7),"◆","")</f>
        <v/>
      </c>
    </row>
    <row r="37" ht="17" customHeight="1">
      <c r="A37" s="13" t="n">
        <v>30</v>
      </c>
      <c r="B37" s="14" t="n"/>
      <c r="C37" s="15" t="n"/>
      <c r="D37" s="16" t="n"/>
      <c r="E37" s="17" t="n"/>
      <c r="F37" s="18" t="n"/>
      <c r="G37" s="19">
        <f>IF(OR(E37="",F37=""),"",E37+MAX(F37,1)-1)</f>
        <v/>
      </c>
      <c r="H37" s="20" t="n"/>
      <c r="I37" s="15" t="n"/>
      <c r="J37" s="21">
        <f>IF(AND($C37="Meilenstein",$E37&lt;&gt;"",$E37&gt;=J$6,$E37&lt;J$6+7),"◆","")</f>
        <v/>
      </c>
      <c r="K37" s="21">
        <f>IF(AND($C37="Meilenstein",$E37&lt;&gt;"",$E37&gt;=K$6,$E37&lt;K$6+7),"◆","")</f>
        <v/>
      </c>
      <c r="L37" s="21">
        <f>IF(AND($C37="Meilenstein",$E37&lt;&gt;"",$E37&gt;=L$6,$E37&lt;L$6+7),"◆","")</f>
        <v/>
      </c>
      <c r="M37" s="21">
        <f>IF(AND($C37="Meilenstein",$E37&lt;&gt;"",$E37&gt;=M$6,$E37&lt;M$6+7),"◆","")</f>
        <v/>
      </c>
      <c r="N37" s="21">
        <f>IF(AND($C37="Meilenstein",$E37&lt;&gt;"",$E37&gt;=N$6,$E37&lt;N$6+7),"◆","")</f>
        <v/>
      </c>
      <c r="O37" s="21">
        <f>IF(AND($C37="Meilenstein",$E37&lt;&gt;"",$E37&gt;=O$6,$E37&lt;O$6+7),"◆","")</f>
        <v/>
      </c>
      <c r="P37" s="21">
        <f>IF(AND($C37="Meilenstein",$E37&lt;&gt;"",$E37&gt;=P$6,$E37&lt;P$6+7),"◆","")</f>
        <v/>
      </c>
      <c r="Q37" s="21">
        <f>IF(AND($C37="Meilenstein",$E37&lt;&gt;"",$E37&gt;=Q$6,$E37&lt;Q$6+7),"◆","")</f>
        <v/>
      </c>
      <c r="R37" s="21">
        <f>IF(AND($C37="Meilenstein",$E37&lt;&gt;"",$E37&gt;=R$6,$E37&lt;R$6+7),"◆","")</f>
        <v/>
      </c>
      <c r="S37" s="21">
        <f>IF(AND($C37="Meilenstein",$E37&lt;&gt;"",$E37&gt;=S$6,$E37&lt;S$6+7),"◆","")</f>
        <v/>
      </c>
      <c r="T37" s="21">
        <f>IF(AND($C37="Meilenstein",$E37&lt;&gt;"",$E37&gt;=T$6,$E37&lt;T$6+7),"◆","")</f>
        <v/>
      </c>
      <c r="U37" s="21">
        <f>IF(AND($C37="Meilenstein",$E37&lt;&gt;"",$E37&gt;=U$6,$E37&lt;U$6+7),"◆","")</f>
        <v/>
      </c>
      <c r="V37" s="21">
        <f>IF(AND($C37="Meilenstein",$E37&lt;&gt;"",$E37&gt;=V$6,$E37&lt;V$6+7),"◆","")</f>
        <v/>
      </c>
      <c r="W37" s="21">
        <f>IF(AND($C37="Meilenstein",$E37&lt;&gt;"",$E37&gt;=W$6,$E37&lt;W$6+7),"◆","")</f>
        <v/>
      </c>
      <c r="X37" s="21">
        <f>IF(AND($C37="Meilenstein",$E37&lt;&gt;"",$E37&gt;=X$6,$E37&lt;X$6+7),"◆","")</f>
        <v/>
      </c>
      <c r="Y37" s="21">
        <f>IF(AND($C37="Meilenstein",$E37&lt;&gt;"",$E37&gt;=Y$6,$E37&lt;Y$6+7),"◆","")</f>
        <v/>
      </c>
      <c r="Z37" s="21">
        <f>IF(AND($C37="Meilenstein",$E37&lt;&gt;"",$E37&gt;=Z$6,$E37&lt;Z$6+7),"◆","")</f>
        <v/>
      </c>
      <c r="AA37" s="21">
        <f>IF(AND($C37="Meilenstein",$E37&lt;&gt;"",$E37&gt;=AA$6,$E37&lt;AA$6+7),"◆","")</f>
        <v/>
      </c>
      <c r="AB37" s="21">
        <f>IF(AND($C37="Meilenstein",$E37&lt;&gt;"",$E37&gt;=AB$6,$E37&lt;AB$6+7),"◆","")</f>
        <v/>
      </c>
      <c r="AC37" s="21">
        <f>IF(AND($C37="Meilenstein",$E37&lt;&gt;"",$E37&gt;=AC$6,$E37&lt;AC$6+7),"◆","")</f>
        <v/>
      </c>
      <c r="AD37" s="21">
        <f>IF(AND($C37="Meilenstein",$E37&lt;&gt;"",$E37&gt;=AD$6,$E37&lt;AD$6+7),"◆","")</f>
        <v/>
      </c>
      <c r="AE37" s="21">
        <f>IF(AND($C37="Meilenstein",$E37&lt;&gt;"",$E37&gt;=AE$6,$E37&lt;AE$6+7),"◆","")</f>
        <v/>
      </c>
      <c r="AF37" s="21">
        <f>IF(AND($C37="Meilenstein",$E37&lt;&gt;"",$E37&gt;=AF$6,$E37&lt;AF$6+7),"◆","")</f>
        <v/>
      </c>
      <c r="AG37" s="21">
        <f>IF(AND($C37="Meilenstein",$E37&lt;&gt;"",$E37&gt;=AG$6,$E37&lt;AG$6+7),"◆","")</f>
        <v/>
      </c>
      <c r="AH37" s="21">
        <f>IF(AND($C37="Meilenstein",$E37&lt;&gt;"",$E37&gt;=AH$6,$E37&lt;AH$6+7),"◆","")</f>
        <v/>
      </c>
      <c r="AI37" s="21">
        <f>IF(AND($C37="Meilenstein",$E37&lt;&gt;"",$E37&gt;=AI$6,$E37&lt;AI$6+7),"◆","")</f>
        <v/>
      </c>
    </row>
    <row r="38" ht="17" customHeight="1">
      <c r="A38" s="13" t="n">
        <v>31</v>
      </c>
      <c r="B38" s="14" t="n"/>
      <c r="C38" s="15" t="n"/>
      <c r="D38" s="16" t="n"/>
      <c r="E38" s="17" t="n"/>
      <c r="F38" s="18" t="n"/>
      <c r="G38" s="19">
        <f>IF(OR(E38="",F38=""),"",E38+MAX(F38,1)-1)</f>
        <v/>
      </c>
      <c r="H38" s="20" t="n"/>
      <c r="I38" s="15" t="n"/>
      <c r="J38" s="21">
        <f>IF(AND($C38="Meilenstein",$E38&lt;&gt;"",$E38&gt;=J$6,$E38&lt;J$6+7),"◆","")</f>
        <v/>
      </c>
      <c r="K38" s="21">
        <f>IF(AND($C38="Meilenstein",$E38&lt;&gt;"",$E38&gt;=K$6,$E38&lt;K$6+7),"◆","")</f>
        <v/>
      </c>
      <c r="L38" s="21">
        <f>IF(AND($C38="Meilenstein",$E38&lt;&gt;"",$E38&gt;=L$6,$E38&lt;L$6+7),"◆","")</f>
        <v/>
      </c>
      <c r="M38" s="21">
        <f>IF(AND($C38="Meilenstein",$E38&lt;&gt;"",$E38&gt;=M$6,$E38&lt;M$6+7),"◆","")</f>
        <v/>
      </c>
      <c r="N38" s="21">
        <f>IF(AND($C38="Meilenstein",$E38&lt;&gt;"",$E38&gt;=N$6,$E38&lt;N$6+7),"◆","")</f>
        <v/>
      </c>
      <c r="O38" s="21">
        <f>IF(AND($C38="Meilenstein",$E38&lt;&gt;"",$E38&gt;=O$6,$E38&lt;O$6+7),"◆","")</f>
        <v/>
      </c>
      <c r="P38" s="21">
        <f>IF(AND($C38="Meilenstein",$E38&lt;&gt;"",$E38&gt;=P$6,$E38&lt;P$6+7),"◆","")</f>
        <v/>
      </c>
      <c r="Q38" s="21">
        <f>IF(AND($C38="Meilenstein",$E38&lt;&gt;"",$E38&gt;=Q$6,$E38&lt;Q$6+7),"◆","")</f>
        <v/>
      </c>
      <c r="R38" s="21">
        <f>IF(AND($C38="Meilenstein",$E38&lt;&gt;"",$E38&gt;=R$6,$E38&lt;R$6+7),"◆","")</f>
        <v/>
      </c>
      <c r="S38" s="21">
        <f>IF(AND($C38="Meilenstein",$E38&lt;&gt;"",$E38&gt;=S$6,$E38&lt;S$6+7),"◆","")</f>
        <v/>
      </c>
      <c r="T38" s="21">
        <f>IF(AND($C38="Meilenstein",$E38&lt;&gt;"",$E38&gt;=T$6,$E38&lt;T$6+7),"◆","")</f>
        <v/>
      </c>
      <c r="U38" s="21">
        <f>IF(AND($C38="Meilenstein",$E38&lt;&gt;"",$E38&gt;=U$6,$E38&lt;U$6+7),"◆","")</f>
        <v/>
      </c>
      <c r="V38" s="21">
        <f>IF(AND($C38="Meilenstein",$E38&lt;&gt;"",$E38&gt;=V$6,$E38&lt;V$6+7),"◆","")</f>
        <v/>
      </c>
      <c r="W38" s="21">
        <f>IF(AND($C38="Meilenstein",$E38&lt;&gt;"",$E38&gt;=W$6,$E38&lt;W$6+7),"◆","")</f>
        <v/>
      </c>
      <c r="X38" s="21">
        <f>IF(AND($C38="Meilenstein",$E38&lt;&gt;"",$E38&gt;=X$6,$E38&lt;X$6+7),"◆","")</f>
        <v/>
      </c>
      <c r="Y38" s="21">
        <f>IF(AND($C38="Meilenstein",$E38&lt;&gt;"",$E38&gt;=Y$6,$E38&lt;Y$6+7),"◆","")</f>
        <v/>
      </c>
      <c r="Z38" s="21">
        <f>IF(AND($C38="Meilenstein",$E38&lt;&gt;"",$E38&gt;=Z$6,$E38&lt;Z$6+7),"◆","")</f>
        <v/>
      </c>
      <c r="AA38" s="21">
        <f>IF(AND($C38="Meilenstein",$E38&lt;&gt;"",$E38&gt;=AA$6,$E38&lt;AA$6+7),"◆","")</f>
        <v/>
      </c>
      <c r="AB38" s="21">
        <f>IF(AND($C38="Meilenstein",$E38&lt;&gt;"",$E38&gt;=AB$6,$E38&lt;AB$6+7),"◆","")</f>
        <v/>
      </c>
      <c r="AC38" s="21">
        <f>IF(AND($C38="Meilenstein",$E38&lt;&gt;"",$E38&gt;=AC$6,$E38&lt;AC$6+7),"◆","")</f>
        <v/>
      </c>
      <c r="AD38" s="21">
        <f>IF(AND($C38="Meilenstein",$E38&lt;&gt;"",$E38&gt;=AD$6,$E38&lt;AD$6+7),"◆","")</f>
        <v/>
      </c>
      <c r="AE38" s="21">
        <f>IF(AND($C38="Meilenstein",$E38&lt;&gt;"",$E38&gt;=AE$6,$E38&lt;AE$6+7),"◆","")</f>
        <v/>
      </c>
      <c r="AF38" s="21">
        <f>IF(AND($C38="Meilenstein",$E38&lt;&gt;"",$E38&gt;=AF$6,$E38&lt;AF$6+7),"◆","")</f>
        <v/>
      </c>
      <c r="AG38" s="21">
        <f>IF(AND($C38="Meilenstein",$E38&lt;&gt;"",$E38&gt;=AG$6,$E38&lt;AG$6+7),"◆","")</f>
        <v/>
      </c>
      <c r="AH38" s="21">
        <f>IF(AND($C38="Meilenstein",$E38&lt;&gt;"",$E38&gt;=AH$6,$E38&lt;AH$6+7),"◆","")</f>
        <v/>
      </c>
      <c r="AI38" s="21">
        <f>IF(AND($C38="Meilenstein",$E38&lt;&gt;"",$E38&gt;=AI$6,$E38&lt;AI$6+7),"◆","")</f>
        <v/>
      </c>
    </row>
    <row r="39" ht="17" customHeight="1">
      <c r="A39" s="13" t="n">
        <v>32</v>
      </c>
      <c r="B39" s="14" t="n"/>
      <c r="C39" s="15" t="n"/>
      <c r="D39" s="16" t="n"/>
      <c r="E39" s="17" t="n"/>
      <c r="F39" s="18" t="n"/>
      <c r="G39" s="19">
        <f>IF(OR(E39="",F39=""),"",E39+MAX(F39,1)-1)</f>
        <v/>
      </c>
      <c r="H39" s="20" t="n"/>
      <c r="I39" s="15" t="n"/>
      <c r="J39" s="21">
        <f>IF(AND($C39="Meilenstein",$E39&lt;&gt;"",$E39&gt;=J$6,$E39&lt;J$6+7),"◆","")</f>
        <v/>
      </c>
      <c r="K39" s="21">
        <f>IF(AND($C39="Meilenstein",$E39&lt;&gt;"",$E39&gt;=K$6,$E39&lt;K$6+7),"◆","")</f>
        <v/>
      </c>
      <c r="L39" s="21">
        <f>IF(AND($C39="Meilenstein",$E39&lt;&gt;"",$E39&gt;=L$6,$E39&lt;L$6+7),"◆","")</f>
        <v/>
      </c>
      <c r="M39" s="21">
        <f>IF(AND($C39="Meilenstein",$E39&lt;&gt;"",$E39&gt;=M$6,$E39&lt;M$6+7),"◆","")</f>
        <v/>
      </c>
      <c r="N39" s="21">
        <f>IF(AND($C39="Meilenstein",$E39&lt;&gt;"",$E39&gt;=N$6,$E39&lt;N$6+7),"◆","")</f>
        <v/>
      </c>
      <c r="O39" s="21">
        <f>IF(AND($C39="Meilenstein",$E39&lt;&gt;"",$E39&gt;=O$6,$E39&lt;O$6+7),"◆","")</f>
        <v/>
      </c>
      <c r="P39" s="21">
        <f>IF(AND($C39="Meilenstein",$E39&lt;&gt;"",$E39&gt;=P$6,$E39&lt;P$6+7),"◆","")</f>
        <v/>
      </c>
      <c r="Q39" s="21">
        <f>IF(AND($C39="Meilenstein",$E39&lt;&gt;"",$E39&gt;=Q$6,$E39&lt;Q$6+7),"◆","")</f>
        <v/>
      </c>
      <c r="R39" s="21">
        <f>IF(AND($C39="Meilenstein",$E39&lt;&gt;"",$E39&gt;=R$6,$E39&lt;R$6+7),"◆","")</f>
        <v/>
      </c>
      <c r="S39" s="21">
        <f>IF(AND($C39="Meilenstein",$E39&lt;&gt;"",$E39&gt;=S$6,$E39&lt;S$6+7),"◆","")</f>
        <v/>
      </c>
      <c r="T39" s="21">
        <f>IF(AND($C39="Meilenstein",$E39&lt;&gt;"",$E39&gt;=T$6,$E39&lt;T$6+7),"◆","")</f>
        <v/>
      </c>
      <c r="U39" s="21">
        <f>IF(AND($C39="Meilenstein",$E39&lt;&gt;"",$E39&gt;=U$6,$E39&lt;U$6+7),"◆","")</f>
        <v/>
      </c>
      <c r="V39" s="21">
        <f>IF(AND($C39="Meilenstein",$E39&lt;&gt;"",$E39&gt;=V$6,$E39&lt;V$6+7),"◆","")</f>
        <v/>
      </c>
      <c r="W39" s="21">
        <f>IF(AND($C39="Meilenstein",$E39&lt;&gt;"",$E39&gt;=W$6,$E39&lt;W$6+7),"◆","")</f>
        <v/>
      </c>
      <c r="X39" s="21">
        <f>IF(AND($C39="Meilenstein",$E39&lt;&gt;"",$E39&gt;=X$6,$E39&lt;X$6+7),"◆","")</f>
        <v/>
      </c>
      <c r="Y39" s="21">
        <f>IF(AND($C39="Meilenstein",$E39&lt;&gt;"",$E39&gt;=Y$6,$E39&lt;Y$6+7),"◆","")</f>
        <v/>
      </c>
      <c r="Z39" s="21">
        <f>IF(AND($C39="Meilenstein",$E39&lt;&gt;"",$E39&gt;=Z$6,$E39&lt;Z$6+7),"◆","")</f>
        <v/>
      </c>
      <c r="AA39" s="21">
        <f>IF(AND($C39="Meilenstein",$E39&lt;&gt;"",$E39&gt;=AA$6,$E39&lt;AA$6+7),"◆","")</f>
        <v/>
      </c>
      <c r="AB39" s="21">
        <f>IF(AND($C39="Meilenstein",$E39&lt;&gt;"",$E39&gt;=AB$6,$E39&lt;AB$6+7),"◆","")</f>
        <v/>
      </c>
      <c r="AC39" s="21">
        <f>IF(AND($C39="Meilenstein",$E39&lt;&gt;"",$E39&gt;=AC$6,$E39&lt;AC$6+7),"◆","")</f>
        <v/>
      </c>
      <c r="AD39" s="21">
        <f>IF(AND($C39="Meilenstein",$E39&lt;&gt;"",$E39&gt;=AD$6,$E39&lt;AD$6+7),"◆","")</f>
        <v/>
      </c>
      <c r="AE39" s="21">
        <f>IF(AND($C39="Meilenstein",$E39&lt;&gt;"",$E39&gt;=AE$6,$E39&lt;AE$6+7),"◆","")</f>
        <v/>
      </c>
      <c r="AF39" s="21">
        <f>IF(AND($C39="Meilenstein",$E39&lt;&gt;"",$E39&gt;=AF$6,$E39&lt;AF$6+7),"◆","")</f>
        <v/>
      </c>
      <c r="AG39" s="21">
        <f>IF(AND($C39="Meilenstein",$E39&lt;&gt;"",$E39&gt;=AG$6,$E39&lt;AG$6+7),"◆","")</f>
        <v/>
      </c>
      <c r="AH39" s="21">
        <f>IF(AND($C39="Meilenstein",$E39&lt;&gt;"",$E39&gt;=AH$6,$E39&lt;AH$6+7),"◆","")</f>
        <v/>
      </c>
      <c r="AI39" s="21">
        <f>IF(AND($C39="Meilenstein",$E39&lt;&gt;"",$E39&gt;=AI$6,$E39&lt;AI$6+7),"◆","")</f>
        <v/>
      </c>
    </row>
    <row r="41">
      <c r="A41" s="22" t="inlineStr">
        <is>
          <t>Hellblau = geplant · Grün = erledigter Anteil (Fortschritt) · Dunkelblau = Phase · ◆ gelb = Meilenstein · Gelbe Spalte = diese Woche.</t>
        </is>
      </c>
    </row>
  </sheetData>
  <mergeCells count="11">
    <mergeCell ref="B3:D3"/>
    <mergeCell ref="D6:D7"/>
    <mergeCell ref="H6:H7"/>
    <mergeCell ref="G6:G7"/>
    <mergeCell ref="I6:I7"/>
    <mergeCell ref="E6:E7"/>
    <mergeCell ref="C6:C7"/>
    <mergeCell ref="A6:A7"/>
    <mergeCell ref="F3:H3"/>
    <mergeCell ref="B6:B7"/>
    <mergeCell ref="F6:F7"/>
  </mergeCells>
  <conditionalFormatting sqref="J8:AI39">
    <cfRule type="expression" priority="1" dxfId="0" stopIfTrue="1">
      <formula>AND(AND($E8&lt;&gt;"",$G8&lt;&gt;"",$C8&lt;&gt;"Meilenstein",J$6+6&gt;=$E8,J$6&lt;=$G8),$C8="Phase")</formula>
    </cfRule>
    <cfRule type="expression" priority="2" dxfId="1" stopIfTrue="1">
      <formula>AND(AND($E8&lt;&gt;"",$G8&lt;&gt;"",$C8&lt;&gt;"Meilenstein",J$6+6&gt;=$E8,J$6&lt;=$G8),J$6&lt;=$E8+($G8-$E8+1)*N($H8)-1)</formula>
    </cfRule>
    <cfRule type="expression" priority="3" dxfId="2" stopIfTrue="1">
      <formula>AND($E8&lt;&gt;"",$G8&lt;&gt;"",$C8&lt;&gt;"Meilenstein",J$6+6&gt;=$E8,J$6&lt;=$G8)</formula>
    </cfRule>
    <cfRule type="expression" priority="4" dxfId="3" stopIfTrue="1">
      <formula>AND($C8="Meilenstein",$E8&lt;&gt;"",$E8&gt;=J$6,$E8&lt;J$6+7)</formula>
    </cfRule>
  </conditionalFormatting>
  <conditionalFormatting sqref="J6:AI39">
    <cfRule type="expression" priority="5" dxfId="4">
      <formula>AND(TODAY()&gt;=J$6,TODAY()&lt;J$6+7)</formula>
    </cfRule>
  </conditionalFormatting>
  <conditionalFormatting sqref="A8:I39">
    <cfRule type="expression" priority="6" dxfId="5">
      <formula>$C8="Phase"</formula>
    </cfRule>
  </conditionalFormatting>
  <conditionalFormatting sqref="I8:I39">
    <cfRule type="cellIs" priority="7" operator="equal" dxfId="6">
      <formula>"Erledigt"</formula>
    </cfRule>
    <cfRule type="cellIs" priority="8" operator="equal" dxfId="7">
      <formula>"In Arbeit"</formula>
    </cfRule>
    <cfRule type="cellIs" priority="9" operator="equal" dxfId="8">
      <formula>"Verzögert"</formula>
    </cfRule>
  </conditionalFormatting>
  <conditionalFormatting sqref="H8:H39">
    <cfRule type="dataBar" priority="10">
      <dataBar>
        <cfvo type="num" val="0"/>
        <cfvo type="num" val="1"/>
        <color rgb="002A9D8F"/>
      </dataBar>
    </cfRule>
  </conditionalFormatting>
  <dataValidations count="2">
    <dataValidation sqref="C8:C39" showDropDown="0" showInputMessage="0" showErrorMessage="0" allowBlank="1" type="list">
      <formula1>"Phase,Aufgabe,Meilenstein"</formula1>
    </dataValidation>
    <dataValidation sqref="I8:I39" showDropDown="0" showInputMessage="0" showErrorMessage="0" allowBlank="1" type="list">
      <formula1>"Offen,In Arbeit,Erledigt,Verzögert"</formula1>
    </dataValidation>
  </dataValidations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9" customWidth="1" min="3" max="3"/>
    <col width="8" customWidth="1" min="4" max="4"/>
    <col width="8" customWidth="1" min="5" max="5"/>
    <col width="16" customWidth="1" min="6" max="6"/>
    <col width="20" customWidth="1" min="7" max="7"/>
    <col width="24" customWidth="1" min="8" max="8"/>
  </cols>
  <sheetData>
    <row r="1" ht="34" customHeight="1">
      <c r="A1" s="1" t="inlineStr">
        <is>
          <t>Zeitplan / Ablaufplan</t>
        </is>
      </c>
    </row>
    <row r="2">
      <c r="A2" s="2" t="inlineStr">
        <is>
          <t>Beginn eintragen und pro Programmpunkt die Dauer in Minuten – die Uhrzeiten rechnet Excel aus.</t>
        </is>
      </c>
    </row>
    <row r="3">
      <c r="A3" s="3" t="inlineStr">
        <is>
          <t>Beginn:</t>
        </is>
      </c>
      <c r="B3" s="23" t="n">
        <v>0.375</v>
      </c>
      <c r="D3" s="3" t="inlineStr">
        <is>
          <t>Anlass:</t>
        </is>
      </c>
      <c r="E3" s="4" t="n"/>
      <c r="F3" s="5" t="n"/>
      <c r="G3" s="6" t="n"/>
    </row>
    <row r="5">
      <c r="A5" s="9" t="inlineStr">
        <is>
          <t>Nr.</t>
        </is>
      </c>
      <c r="B5" s="9" t="inlineStr">
        <is>
          <t>Programmpunkt</t>
        </is>
      </c>
      <c r="C5" s="9" t="inlineStr">
        <is>
          <t>Dauer (Min.)</t>
        </is>
      </c>
      <c r="D5" s="9" t="inlineStr">
        <is>
          <t>von</t>
        </is>
      </c>
      <c r="E5" s="9" t="inlineStr">
        <is>
          <t>bis</t>
        </is>
      </c>
      <c r="F5" s="9" t="inlineStr">
        <is>
          <t>Wer</t>
        </is>
      </c>
      <c r="G5" s="9" t="inlineStr">
        <is>
          <t>Ort / Material</t>
        </is>
      </c>
      <c r="H5" s="9" t="inlineStr">
        <is>
          <t>Notiz</t>
        </is>
      </c>
    </row>
    <row r="6" ht="18" customHeight="1">
      <c r="A6" s="13" t="n">
        <v>1</v>
      </c>
      <c r="B6" s="14" t="inlineStr">
        <is>
          <t>Ankommen &amp; Begrüßung</t>
        </is>
      </c>
      <c r="C6" s="24" t="n">
        <v>15</v>
      </c>
      <c r="D6" s="25">
        <f>IF(C6="","",$B$3+SUM(C$6:C6)/1440-C6/1440)</f>
        <v/>
      </c>
      <c r="E6" s="25">
        <f>IF(C6="","",D6+C6/1440)</f>
        <v/>
      </c>
      <c r="F6" s="16" t="n"/>
      <c r="G6" s="16" t="n"/>
      <c r="H6" s="16" t="n"/>
    </row>
    <row r="7" ht="18" customHeight="1">
      <c r="A7" s="13" t="n">
        <v>2</v>
      </c>
      <c r="B7" s="14" t="inlineStr">
        <is>
          <t>Vortrag</t>
        </is>
      </c>
      <c r="C7" s="24" t="n">
        <v>45</v>
      </c>
      <c r="D7" s="25">
        <f>IF(C7="","",$B$3+SUM(C$6:C7)/1440-C7/1440)</f>
        <v/>
      </c>
      <c r="E7" s="25">
        <f>IF(C7="","",D7+C7/1440)</f>
        <v/>
      </c>
      <c r="F7" s="16" t="n"/>
      <c r="G7" s="16" t="n"/>
      <c r="H7" s="16" t="n"/>
    </row>
    <row r="8" ht="18" customHeight="1">
      <c r="A8" s="13" t="n">
        <v>3</v>
      </c>
      <c r="B8" s="14" t="inlineStr">
        <is>
          <t>Kaffeepause</t>
        </is>
      </c>
      <c r="C8" s="24" t="n">
        <v>15</v>
      </c>
      <c r="D8" s="25">
        <f>IF(C8="","",$B$3+SUM(C$6:C8)/1440-C8/1440)</f>
        <v/>
      </c>
      <c r="E8" s="25">
        <f>IF(C8="","",D8+C8/1440)</f>
        <v/>
      </c>
      <c r="F8" s="16" t="n"/>
      <c r="G8" s="16" t="n"/>
      <c r="H8" s="16" t="n"/>
    </row>
    <row r="9" ht="18" customHeight="1">
      <c r="A9" s="13" t="n">
        <v>4</v>
      </c>
      <c r="B9" s="14" t="inlineStr">
        <is>
          <t>Workshop in Gruppen</t>
        </is>
      </c>
      <c r="C9" s="24" t="n">
        <v>60</v>
      </c>
      <c r="D9" s="25">
        <f>IF(C9="","",$B$3+SUM(C$6:C9)/1440-C9/1440)</f>
        <v/>
      </c>
      <c r="E9" s="25">
        <f>IF(C9="","",D9+C9/1440)</f>
        <v/>
      </c>
      <c r="F9" s="16" t="n"/>
      <c r="G9" s="16" t="n"/>
      <c r="H9" s="16" t="n"/>
    </row>
    <row r="10" ht="18" customHeight="1">
      <c r="A10" s="13" t="n">
        <v>5</v>
      </c>
      <c r="B10" s="14" t="inlineStr">
        <is>
          <t>Mittagessen</t>
        </is>
      </c>
      <c r="C10" s="24" t="n">
        <v>45</v>
      </c>
      <c r="D10" s="25">
        <f>IF(C10="","",$B$3+SUM(C$6:C10)/1440-C10/1440)</f>
        <v/>
      </c>
      <c r="E10" s="25">
        <f>IF(C10="","",D10+C10/1440)</f>
        <v/>
      </c>
      <c r="F10" s="16" t="n"/>
      <c r="G10" s="16" t="n"/>
      <c r="H10" s="16" t="n"/>
    </row>
    <row r="11" ht="18" customHeight="1">
      <c r="A11" s="13" t="n">
        <v>6</v>
      </c>
      <c r="B11" s="14" t="inlineStr">
        <is>
          <t>Ergebnisse vorstellen</t>
        </is>
      </c>
      <c r="C11" s="24" t="n">
        <v>30</v>
      </c>
      <c r="D11" s="25">
        <f>IF(C11="","",$B$3+SUM(C$6:C11)/1440-C11/1440)</f>
        <v/>
      </c>
      <c r="E11" s="25">
        <f>IF(C11="","",D11+C11/1440)</f>
        <v/>
      </c>
      <c r="F11" s="16" t="n"/>
      <c r="G11" s="16" t="n"/>
      <c r="H11" s="16" t="n"/>
    </row>
    <row r="12" ht="18" customHeight="1">
      <c r="A12" s="13" t="n">
        <v>7</v>
      </c>
      <c r="B12" s="14" t="inlineStr">
        <is>
          <t>Abschluss &amp; Ausblick</t>
        </is>
      </c>
      <c r="C12" s="24" t="n">
        <v>15</v>
      </c>
      <c r="D12" s="25">
        <f>IF(C12="","",$B$3+SUM(C$6:C12)/1440-C12/1440)</f>
        <v/>
      </c>
      <c r="E12" s="25">
        <f>IF(C12="","",D12+C12/1440)</f>
        <v/>
      </c>
      <c r="F12" s="16" t="n"/>
      <c r="G12" s="16" t="n"/>
      <c r="H12" s="16" t="n"/>
    </row>
    <row r="13" ht="18" customHeight="1">
      <c r="A13" s="13" t="n">
        <v>8</v>
      </c>
      <c r="B13" s="14" t="n"/>
      <c r="C13" s="24" t="n"/>
      <c r="D13" s="25">
        <f>IF(C13="","",$B$3+SUM(C$6:C13)/1440-C13/1440)</f>
        <v/>
      </c>
      <c r="E13" s="25">
        <f>IF(C13="","",D13+C13/1440)</f>
        <v/>
      </c>
      <c r="F13" s="16" t="n"/>
      <c r="G13" s="16" t="n"/>
      <c r="H13" s="16" t="n"/>
    </row>
    <row r="14" ht="18" customHeight="1">
      <c r="A14" s="13" t="n">
        <v>9</v>
      </c>
      <c r="B14" s="14" t="n"/>
      <c r="C14" s="24" t="n"/>
      <c r="D14" s="25">
        <f>IF(C14="","",$B$3+SUM(C$6:C14)/1440-C14/1440)</f>
        <v/>
      </c>
      <c r="E14" s="25">
        <f>IF(C14="","",D14+C14/1440)</f>
        <v/>
      </c>
      <c r="F14" s="16" t="n"/>
      <c r="G14" s="16" t="n"/>
      <c r="H14" s="16" t="n"/>
    </row>
    <row r="15" ht="18" customHeight="1">
      <c r="A15" s="13" t="n">
        <v>10</v>
      </c>
      <c r="B15" s="14" t="n"/>
      <c r="C15" s="24" t="n"/>
      <c r="D15" s="25">
        <f>IF(C15="","",$B$3+SUM(C$6:C15)/1440-C15/1440)</f>
        <v/>
      </c>
      <c r="E15" s="25">
        <f>IF(C15="","",D15+C15/1440)</f>
        <v/>
      </c>
      <c r="F15" s="16" t="n"/>
      <c r="G15" s="16" t="n"/>
      <c r="H15" s="16" t="n"/>
    </row>
    <row r="16" ht="18" customHeight="1">
      <c r="A16" s="13" t="n">
        <v>11</v>
      </c>
      <c r="B16" s="14" t="n"/>
      <c r="C16" s="24" t="n"/>
      <c r="D16" s="25">
        <f>IF(C16="","",$B$3+SUM(C$6:C16)/1440-C16/1440)</f>
        <v/>
      </c>
      <c r="E16" s="25">
        <f>IF(C16="","",D16+C16/1440)</f>
        <v/>
      </c>
      <c r="F16" s="16" t="n"/>
      <c r="G16" s="16" t="n"/>
      <c r="H16" s="16" t="n"/>
    </row>
    <row r="17" ht="18" customHeight="1">
      <c r="A17" s="13" t="n">
        <v>12</v>
      </c>
      <c r="B17" s="14" t="n"/>
      <c r="C17" s="24" t="n"/>
      <c r="D17" s="25">
        <f>IF(C17="","",$B$3+SUM(C$6:C17)/1440-C17/1440)</f>
        <v/>
      </c>
      <c r="E17" s="25">
        <f>IF(C17="","",D17+C17/1440)</f>
        <v/>
      </c>
      <c r="F17" s="16" t="n"/>
      <c r="G17" s="16" t="n"/>
      <c r="H17" s="16" t="n"/>
    </row>
    <row r="18" ht="18" customHeight="1">
      <c r="A18" s="13" t="n">
        <v>13</v>
      </c>
      <c r="B18" s="14" t="n"/>
      <c r="C18" s="24" t="n"/>
      <c r="D18" s="25">
        <f>IF(C18="","",$B$3+SUM(C$6:C18)/1440-C18/1440)</f>
        <v/>
      </c>
      <c r="E18" s="25">
        <f>IF(C18="","",D18+C18/1440)</f>
        <v/>
      </c>
      <c r="F18" s="16" t="n"/>
      <c r="G18" s="16" t="n"/>
      <c r="H18" s="16" t="n"/>
    </row>
    <row r="19" ht="18" customHeight="1">
      <c r="A19" s="13" t="n">
        <v>14</v>
      </c>
      <c r="B19" s="14" t="n"/>
      <c r="C19" s="24" t="n"/>
      <c r="D19" s="25">
        <f>IF(C19="","",$B$3+SUM(C$6:C19)/1440-C19/1440)</f>
        <v/>
      </c>
      <c r="E19" s="25">
        <f>IF(C19="","",D19+C19/1440)</f>
        <v/>
      </c>
      <c r="F19" s="16" t="n"/>
      <c r="G19" s="16" t="n"/>
      <c r="H19" s="16" t="n"/>
    </row>
    <row r="20" ht="18" customHeight="1">
      <c r="A20" s="13" t="n">
        <v>15</v>
      </c>
      <c r="B20" s="14" t="n"/>
      <c r="C20" s="24" t="n"/>
      <c r="D20" s="25">
        <f>IF(C20="","",$B$3+SUM(C$6:C20)/1440-C20/1440)</f>
        <v/>
      </c>
      <c r="E20" s="25">
        <f>IF(C20="","",D20+C20/1440)</f>
        <v/>
      </c>
      <c r="F20" s="16" t="n"/>
      <c r="G20" s="16" t="n"/>
      <c r="H20" s="16" t="n"/>
    </row>
    <row r="21" ht="18" customHeight="1">
      <c r="A21" s="13" t="n">
        <v>16</v>
      </c>
      <c r="B21" s="14" t="n"/>
      <c r="C21" s="24" t="n"/>
      <c r="D21" s="25">
        <f>IF(C21="","",$B$3+SUM(C$6:C21)/1440-C21/1440)</f>
        <v/>
      </c>
      <c r="E21" s="25">
        <f>IF(C21="","",D21+C21/1440)</f>
        <v/>
      </c>
      <c r="F21" s="16" t="n"/>
      <c r="G21" s="16" t="n"/>
      <c r="H21" s="16" t="n"/>
    </row>
    <row r="22" ht="18" customHeight="1">
      <c r="A22" s="13" t="n">
        <v>17</v>
      </c>
      <c r="B22" s="14" t="n"/>
      <c r="C22" s="24" t="n"/>
      <c r="D22" s="25">
        <f>IF(C22="","",$B$3+SUM(C$6:C22)/1440-C22/1440)</f>
        <v/>
      </c>
      <c r="E22" s="25">
        <f>IF(C22="","",D22+C22/1440)</f>
        <v/>
      </c>
      <c r="F22" s="16" t="n"/>
      <c r="G22" s="16" t="n"/>
      <c r="H22" s="16" t="n"/>
    </row>
    <row r="23" ht="18" customHeight="1">
      <c r="A23" s="13" t="n">
        <v>18</v>
      </c>
      <c r="B23" s="14" t="n"/>
      <c r="C23" s="24" t="n"/>
      <c r="D23" s="25">
        <f>IF(C23="","",$B$3+SUM(C$6:C23)/1440-C23/1440)</f>
        <v/>
      </c>
      <c r="E23" s="25">
        <f>IF(C23="","",D23+C23/1440)</f>
        <v/>
      </c>
      <c r="F23" s="16" t="n"/>
      <c r="G23" s="16" t="n"/>
      <c r="H23" s="16" t="n"/>
    </row>
    <row r="24" ht="18" customHeight="1">
      <c r="A24" s="13" t="n">
        <v>19</v>
      </c>
      <c r="B24" s="14" t="n"/>
      <c r="C24" s="24" t="n"/>
      <c r="D24" s="25">
        <f>IF(C24="","",$B$3+SUM(C$6:C24)/1440-C24/1440)</f>
        <v/>
      </c>
      <c r="E24" s="25">
        <f>IF(C24="","",D24+C24/1440)</f>
        <v/>
      </c>
      <c r="F24" s="16" t="n"/>
      <c r="G24" s="16" t="n"/>
      <c r="H24" s="16" t="n"/>
    </row>
    <row r="25" ht="18" customHeight="1">
      <c r="A25" s="13" t="n">
        <v>20</v>
      </c>
      <c r="B25" s="14" t="n"/>
      <c r="C25" s="24" t="n"/>
      <c r="D25" s="25">
        <f>IF(C25="","",$B$3+SUM(C$6:C25)/1440-C25/1440)</f>
        <v/>
      </c>
      <c r="E25" s="25">
        <f>IF(C25="","",D25+C25/1440)</f>
        <v/>
      </c>
      <c r="F25" s="16" t="n"/>
      <c r="G25" s="16" t="n"/>
      <c r="H25" s="16" t="n"/>
    </row>
    <row r="26" ht="18" customHeight="1">
      <c r="A26" s="13" t="n">
        <v>21</v>
      </c>
      <c r="B26" s="14" t="n"/>
      <c r="C26" s="24" t="n"/>
      <c r="D26" s="25">
        <f>IF(C26="","",$B$3+SUM(C$6:C26)/1440-C26/1440)</f>
        <v/>
      </c>
      <c r="E26" s="25">
        <f>IF(C26="","",D26+C26/1440)</f>
        <v/>
      </c>
      <c r="F26" s="16" t="n"/>
      <c r="G26" s="16" t="n"/>
      <c r="H26" s="16" t="n"/>
    </row>
    <row r="27" ht="18" customHeight="1">
      <c r="A27" s="13" t="n">
        <v>22</v>
      </c>
      <c r="B27" s="14" t="n"/>
      <c r="C27" s="24" t="n"/>
      <c r="D27" s="25">
        <f>IF(C27="","",$B$3+SUM(C$6:C27)/1440-C27/1440)</f>
        <v/>
      </c>
      <c r="E27" s="25">
        <f>IF(C27="","",D27+C27/1440)</f>
        <v/>
      </c>
      <c r="F27" s="16" t="n"/>
      <c r="G27" s="16" t="n"/>
      <c r="H27" s="16" t="n"/>
    </row>
    <row r="28" ht="18" customHeight="1">
      <c r="A28" s="13" t="n">
        <v>23</v>
      </c>
      <c r="B28" s="14" t="n"/>
      <c r="C28" s="24" t="n"/>
      <c r="D28" s="25">
        <f>IF(C28="","",$B$3+SUM(C$6:C28)/1440-C28/1440)</f>
        <v/>
      </c>
      <c r="E28" s="25">
        <f>IF(C28="","",D28+C28/1440)</f>
        <v/>
      </c>
      <c r="F28" s="16" t="n"/>
      <c r="G28" s="16" t="n"/>
      <c r="H28" s="16" t="n"/>
    </row>
    <row r="29" ht="18" customHeight="1">
      <c r="A29" s="13" t="n">
        <v>24</v>
      </c>
      <c r="B29" s="14" t="n"/>
      <c r="C29" s="24" t="n"/>
      <c r="D29" s="25">
        <f>IF(C29="","",$B$3+SUM(C$6:C29)/1440-C29/1440)</f>
        <v/>
      </c>
      <c r="E29" s="25">
        <f>IF(C29="","",D29+C29/1440)</f>
        <v/>
      </c>
      <c r="F29" s="16" t="n"/>
      <c r="G29" s="16" t="n"/>
      <c r="H29" s="16" t="n"/>
    </row>
    <row r="30">
      <c r="B30" s="26" t="inlineStr">
        <is>
          <t>Gesamtdauer</t>
        </is>
      </c>
      <c r="C30" s="27">
        <f>SUM(C6:C29)</f>
        <v/>
      </c>
      <c r="D30" s="28">
        <f>TEXT(SUM(C6:C29)/1440,"[h]:mm")&amp;" Std."</f>
        <v/>
      </c>
      <c r="E30" s="6" t="n"/>
    </row>
  </sheetData>
  <mergeCells count="2">
    <mergeCell ref="D30:E30"/>
    <mergeCell ref="E3:G3"/>
  </mergeCells>
  <pageMargins left="0.4" right="0.4" top="0.5" bottom="0.5" header="0.5" footer="0.5"/>
  <pageSetup orientation="portrait" paperSize="9" fitToHeight="1" fitToWidth="1"/>
  <headerFooter>
    <oddHeader/>
    <oddFooter>&amp;Rstundenplan-ersteller.de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stundenplan-ersteller.de</dc:creator>
  <dc:title xmlns:dc="http://purl.org/dc/elements/1.1/">Projektplan Vorlage Excel</dc:title>
  <dcterms:created xmlns:dcterms="http://purl.org/dc/terms/" xmlns:xsi="http://www.w3.org/2001/XMLSchema-instance" xsi:type="dcterms:W3CDTF">2026-10-26T03:08:50Z</dcterms:created>
  <dcterms:modified xmlns:dcterms="http://purl.org/dc/terms/" xmlns:xsi="http://www.w3.org/2001/XMLSchema-instance" xsi:type="dcterms:W3CDTF">2026-10-26T03:08:50Z</dcterms:modified>
</cp:coreProperties>
</file>