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ktzeitplan" sheetId="1" state="visible" r:id="rId1"/>
    <sheet xmlns:r="http://schemas.openxmlformats.org/officeDocument/2006/relationships" name="Tagesablauf" sheetId="2" state="visible" r:id="rId2"/>
    <sheet xmlns:r="http://schemas.openxmlformats.org/officeDocument/2006/relationships" name="Arbeitszeit" sheetId="3" state="visible" r:id="rId3"/>
    <sheet xmlns:r="http://schemas.openxmlformats.org/officeDocument/2006/relationships" name="Anleitung" sheetId="4" state="visible" r:id="rId4"/>
  </sheets>
  <definedNames>
    <definedName name="_xlnm.Print_Area" localSheetId="0">'Projektzeitplan'!$A$1:$AA$32</definedName>
    <definedName name="_xlnm.Print_Titles" localSheetId="1">'Tagesablauf'!$7:$7</definedName>
    <definedName name="_xlnm.Print_Area" localSheetId="1">'Tagesablauf'!$A$1:$J$28</definedName>
    <definedName name="_xlnm.Print_Area" localSheetId="2">'Arbeitszeit'!$A$1:$J$34</definedName>
    <definedName name="_xlnm.Print_Area" localSheetId="3">'Anleitung'!$A$1:$B$12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DD.MM.YYYY"/>
    <numFmt numFmtId="165" formatCode="DD.MM."/>
    <numFmt numFmtId="166" formatCode="&quot;● &quot;@"/>
    <numFmt numFmtId="167" formatCode="hh:mm"/>
    <numFmt numFmtId="168" formatCode="[h]:mm"/>
    <numFmt numFmtId="169" formatCode="0.00&quot; h&quot;"/>
    <numFmt numFmtId="170" formatCode="+0.00&quot; h&quot;;-0.00&quot; h&quot;;0.00&quot; h&quot;"/>
    <numFmt numFmtId="171" formatCode="0.0&quot; h&quot;"/>
    <numFmt numFmtId="172" formatCode="+0.0&quot; h&quot;;-0.0&quot; h&quot;;0.0&quot; h&quot;"/>
  </numFmts>
  <fonts count="17">
    <font>
      <name val="Calibri"/>
      <family val="2"/>
      <color theme="1"/>
      <sz val="11"/>
      <scheme val="minor"/>
    </font>
    <font>
      <name val="Calibri"/>
      <sz val="11"/>
    </font>
    <font>
      <name val="Calibri"/>
      <b val="1"/>
      <strike val="0"/>
      <color rgb="00FFFFFF"/>
      <sz val="30"/>
    </font>
    <font>
      <name val="Calibri"/>
      <strike val="0"/>
      <color rgb="00E0E7FF"/>
      <sz val="12"/>
    </font>
    <font>
      <name val="Calibri"/>
      <b val="1"/>
      <strike val="0"/>
      <color rgb="001E293B"/>
      <sz val="11"/>
    </font>
    <font>
      <name val="Calibri"/>
      <b val="1"/>
      <strike val="0"/>
      <color rgb="001E293B"/>
      <sz val="12"/>
    </font>
    <font>
      <name val="Calibri"/>
      <strike val="0"/>
      <color rgb="001E293B"/>
      <sz val="11"/>
    </font>
    <font>
      <name val="Calibri"/>
      <b val="1"/>
      <strike val="0"/>
      <color rgb="0064748B"/>
      <sz val="11"/>
    </font>
    <font>
      <name val="Calibri"/>
      <b val="1"/>
      <strike val="0"/>
      <color rgb="001E293B"/>
      <sz val="26"/>
    </font>
    <font>
      <name val="Calibri"/>
      <b val="1"/>
      <strike val="0"/>
      <color rgb="00FFFFFF"/>
      <sz val="10"/>
    </font>
    <font>
      <name val="Calibri"/>
      <b val="1"/>
      <strike val="0"/>
      <color rgb="00FFFFFF"/>
      <sz val="11"/>
    </font>
    <font>
      <name val="Calibri"/>
      <b val="1"/>
      <strike val="0"/>
      <color rgb="00FFFFFF"/>
      <sz val="8"/>
    </font>
    <font>
      <name val="Calibri"/>
      <b val="1"/>
      <strike val="0"/>
      <color rgb="001E293B"/>
      <sz val="8"/>
    </font>
    <font>
      <name val="Calibri"/>
      <strike val="0"/>
      <color rgb="0064748B"/>
      <sz val="11"/>
    </font>
    <font>
      <name val="Calibri"/>
      <b val="1"/>
      <strike val="0"/>
      <color rgb="00A855F7"/>
      <sz val="13"/>
    </font>
    <font>
      <name val="Calibri"/>
      <strike val="0"/>
      <color rgb="0064748B"/>
      <sz val="9"/>
    </font>
    <font>
      <name val="Calibri"/>
      <b val="1"/>
      <strike val="0"/>
      <color rgb="001E293B"/>
      <sz val="22"/>
    </font>
  </fonts>
  <fills count="8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FFFFF"/>
      </patternFill>
    </fill>
    <fill>
      <patternFill patternType="solid">
        <fgColor rgb="003730A3"/>
      </patternFill>
    </fill>
    <fill>
      <patternFill patternType="solid">
        <fgColor rgb="00DBEAFE"/>
      </patternFill>
    </fill>
    <fill>
      <patternFill patternType="solid">
        <fgColor rgb="00F1F5F9"/>
      </patternFill>
    </fill>
    <fill>
      <patternFill patternType="solid">
        <fgColor rgb="00F1F5FE"/>
      </patternFill>
    </fill>
  </fills>
  <borders count="29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4F46E5"/>
      </left>
      <top style="medium">
        <color rgb="004F46E5"/>
      </top>
    </border>
    <border>
      <right style="medium">
        <color rgb="004F46E5"/>
      </right>
      <top style="medium">
        <color rgb="004F46E5"/>
      </top>
    </border>
    <border>
      <left style="medium">
        <color rgb="004F46E5"/>
      </left>
      <bottom style="medium">
        <color rgb="004F46E5"/>
      </bottom>
    </border>
    <border>
      <right style="medium">
        <color rgb="004F46E5"/>
      </right>
      <bottom style="medium">
        <color rgb="004F46E5"/>
      </bottom>
    </border>
    <border>
      <left style="medium">
        <color rgb="0016A34A"/>
      </left>
      <top style="medium">
        <color rgb="0016A34A"/>
      </top>
    </border>
    <border>
      <right style="medium">
        <color rgb="0016A34A"/>
      </right>
      <top style="medium">
        <color rgb="0016A34A"/>
      </top>
    </border>
    <border>
      <left style="medium">
        <color rgb="0016A34A"/>
      </left>
      <bottom style="medium">
        <color rgb="0016A34A"/>
      </bottom>
    </border>
    <border>
      <right style="medium">
        <color rgb="0016A34A"/>
      </right>
      <bottom style="medium">
        <color rgb="0016A34A"/>
      </bottom>
    </border>
    <border>
      <left style="medium">
        <color rgb="00DC2626"/>
      </left>
      <top style="medium">
        <color rgb="00DC2626"/>
      </top>
    </border>
    <border>
      <right style="medium">
        <color rgb="00DC2626"/>
      </right>
      <top style="medium">
        <color rgb="00DC2626"/>
      </top>
    </border>
    <border>
      <left style="medium">
        <color rgb="00DC2626"/>
      </left>
      <bottom style="medium">
        <color rgb="00DC2626"/>
      </bottom>
    </border>
    <border>
      <right style="medium">
        <color rgb="00DC2626"/>
      </right>
      <bottom style="medium">
        <color rgb="00DC2626"/>
      </bottom>
    </border>
    <border>
      <left style="medium">
        <color rgb="00EC4899"/>
      </left>
      <top style="medium">
        <color rgb="00EC4899"/>
      </top>
    </border>
    <border>
      <right style="medium">
        <color rgb="00EC4899"/>
      </right>
      <top style="medium">
        <color rgb="00EC4899"/>
      </top>
    </border>
    <border>
      <left style="medium">
        <color rgb="00EC4899"/>
      </left>
      <bottom style="medium">
        <color rgb="00EC4899"/>
      </bottom>
    </border>
    <border>
      <right style="medium">
        <color rgb="00EC4899"/>
      </right>
      <bottom style="medium">
        <color rgb="00EC4899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medium">
        <color rgb="002563EB"/>
      </left>
      <top style="medium">
        <color rgb="002563EB"/>
      </top>
    </border>
    <border>
      <top style="medium">
        <color rgb="002563EB"/>
      </top>
    </border>
    <border>
      <right style="medium">
        <color rgb="002563EB"/>
      </right>
      <top style="medium">
        <color rgb="002563EB"/>
      </top>
    </border>
    <border>
      <left style="medium">
        <color rgb="002563EB"/>
      </left>
      <bottom style="medium">
        <color rgb="002563EB"/>
      </bottom>
    </border>
    <border>
      <bottom style="medium">
        <color rgb="002563EB"/>
      </bottom>
    </border>
    <border>
      <right style="medium">
        <color rgb="002563EB"/>
      </right>
      <bottom style="medium">
        <color rgb="002563EB"/>
      </bottom>
    </border>
    <border>
      <top style="medium">
        <color rgb="00EC4899"/>
      </top>
    </border>
    <border>
      <bottom style="medium">
        <color rgb="00EC4899"/>
      </bottom>
    </border>
  </borders>
  <cellStyleXfs count="1">
    <xf numFmtId="0" fontId="1" fillId="0" borderId="0"/>
  </cellStyleXfs>
  <cellXfs count="80">
    <xf numFmtId="0" fontId="0" fillId="0" borderId="0" pivotButton="0" quotePrefix="0" xfId="0"/>
    <xf numFmtId="0" fontId="0" fillId="2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left" vertical="top" indent="1"/>
    </xf>
    <xf numFmtId="0" fontId="4" fillId="0" borderId="0" applyAlignment="1" pivotButton="0" quotePrefix="0" xfId="0">
      <alignment horizontal="right" vertical="center" indent="1"/>
    </xf>
    <xf numFmtId="0" fontId="5" fillId="0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9" fontId="13" fillId="0" borderId="0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center" vertical="bottom"/>
    </xf>
    <xf numFmtId="0" fontId="0" fillId="3" borderId="3" pivotButton="0" quotePrefix="0" xfId="0"/>
    <xf numFmtId="0" fontId="7" fillId="3" borderId="6" applyAlignment="1" pivotButton="0" quotePrefix="0" xfId="0">
      <alignment horizontal="center" vertical="bottom"/>
    </xf>
    <xf numFmtId="0" fontId="0" fillId="3" borderId="7" pivotButton="0" quotePrefix="0" xfId="0"/>
    <xf numFmtId="0" fontId="7" fillId="3" borderId="10" applyAlignment="1" pivotButton="0" quotePrefix="0" xfId="0">
      <alignment horizontal="center" vertical="bottom"/>
    </xf>
    <xf numFmtId="0" fontId="0" fillId="3" borderId="11" pivotButton="0" quotePrefix="0" xfId="0"/>
    <xf numFmtId="0" fontId="7" fillId="3" borderId="14" applyAlignment="1" pivotButton="0" quotePrefix="0" xfId="0">
      <alignment horizontal="center" vertical="bottom"/>
    </xf>
    <xf numFmtId="0" fontId="0" fillId="3" borderId="15" pivotButton="0" quotePrefix="0" xfId="0"/>
    <xf numFmtId="0" fontId="8" fillId="3" borderId="4" applyAlignment="1" pivotButton="0" quotePrefix="0" xfId="0">
      <alignment horizontal="center" vertical="center"/>
    </xf>
    <xf numFmtId="0" fontId="0" fillId="3" borderId="5" pivotButton="0" quotePrefix="0" xfId="0"/>
    <xf numFmtId="0" fontId="8" fillId="3" borderId="8" applyAlignment="1" pivotButton="0" quotePrefix="0" xfId="0">
      <alignment horizontal="center" vertical="center"/>
    </xf>
    <xf numFmtId="0" fontId="0" fillId="3" borderId="9" pivotButton="0" quotePrefix="0" xfId="0"/>
    <xf numFmtId="0" fontId="8" fillId="3" borderId="12" applyAlignment="1" pivotButton="0" quotePrefix="0" xfId="0">
      <alignment horizontal="center" vertical="center"/>
    </xf>
    <xf numFmtId="0" fontId="0" fillId="3" borderId="13" pivotButton="0" quotePrefix="0" xfId="0"/>
    <xf numFmtId="9" fontId="8" fillId="3" borderId="16" applyAlignment="1" pivotButton="0" quotePrefix="0" xfId="0">
      <alignment horizontal="center" vertical="center"/>
    </xf>
    <xf numFmtId="0" fontId="0" fillId="3" borderId="17" pivotButton="0" quotePrefix="0" xfId="0"/>
    <xf numFmtId="0" fontId="9" fillId="4" borderId="1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165" fontId="12" fillId="5" borderId="1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 indent="1"/>
    </xf>
    <xf numFmtId="0" fontId="6" fillId="3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center" wrapText="1"/>
    </xf>
    <xf numFmtId="1" fontId="6" fillId="3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9" fontId="6" fillId="3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3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 indent="1"/>
    </xf>
    <xf numFmtId="0" fontId="6" fillId="7" borderId="1" applyAlignment="1" pivotButton="0" quotePrefix="0" xfId="0">
      <alignment horizontal="center" vertical="center" wrapText="1"/>
    </xf>
    <xf numFmtId="164" fontId="6" fillId="7" borderId="1" applyAlignment="1" pivotButton="0" quotePrefix="0" xfId="0">
      <alignment horizontal="center" vertical="center" wrapText="1"/>
    </xf>
    <xf numFmtId="1" fontId="6" fillId="7" borderId="1" applyAlignment="1" pivotButton="0" quotePrefix="0" xfId="0">
      <alignment horizontal="center" vertical="center" wrapText="1"/>
    </xf>
    <xf numFmtId="166" fontId="4" fillId="7" borderId="1" applyAlignment="1" pivotButton="0" quotePrefix="0" xfId="0">
      <alignment horizontal="center" vertical="center" wrapText="1"/>
    </xf>
    <xf numFmtId="9" fontId="6" fillId="7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/>
    </xf>
    <xf numFmtId="167" fontId="5" fillId="0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0" fillId="0" borderId="20" pivotButton="0" quotePrefix="0" xfId="0"/>
    <xf numFmtId="168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 indent="1"/>
    </xf>
    <xf numFmtId="0" fontId="7" fillId="3" borderId="21" applyAlignment="1" pivotButton="0" quotePrefix="0" xfId="0">
      <alignment horizontal="center" vertical="bottom"/>
    </xf>
    <xf numFmtId="0" fontId="0" fillId="3" borderId="22" pivotButton="0" quotePrefix="0" xfId="0"/>
    <xf numFmtId="0" fontId="0" fillId="3" borderId="23" pivotButton="0" quotePrefix="0" xfId="0"/>
    <xf numFmtId="0" fontId="0" fillId="3" borderId="27" pivotButton="0" quotePrefix="0" xfId="0"/>
    <xf numFmtId="171" fontId="16" fillId="3" borderId="4" applyAlignment="1" pivotButton="0" quotePrefix="0" xfId="0">
      <alignment horizontal="center" vertical="center"/>
    </xf>
    <xf numFmtId="171" fontId="16" fillId="3" borderId="24" applyAlignment="1" pivotButton="0" quotePrefix="0" xfId="0">
      <alignment horizontal="center" vertical="center"/>
    </xf>
    <xf numFmtId="0" fontId="0" fillId="3" borderId="25" pivotButton="0" quotePrefix="0" xfId="0"/>
    <xf numFmtId="0" fontId="0" fillId="3" borderId="26" pivotButton="0" quotePrefix="0" xfId="0"/>
    <xf numFmtId="172" fontId="16" fillId="3" borderId="16" applyAlignment="1" pivotButton="0" quotePrefix="0" xfId="0">
      <alignment horizontal="center" vertical="center"/>
    </xf>
    <xf numFmtId="0" fontId="0" fillId="3" borderId="28" pivotButton="0" quotePrefix="0" xfId="0"/>
    <xf numFmtId="0" fontId="4" fillId="3" borderId="1" applyAlignment="1" pivotButton="0" quotePrefix="0" xfId="0">
      <alignment horizontal="left" vertical="center" wrapText="1" indent="1"/>
    </xf>
    <xf numFmtId="165" fontId="6" fillId="6" borderId="1" applyAlignment="1" pivotButton="0" quotePrefix="0" xfId="0">
      <alignment horizontal="center" vertical="center" wrapText="1"/>
    </xf>
    <xf numFmtId="167" fontId="6" fillId="3" borderId="1" applyAlignment="1" pivotButton="0" quotePrefix="0" xfId="0">
      <alignment horizontal="center" vertical="center" wrapText="1"/>
    </xf>
    <xf numFmtId="169" fontId="4" fillId="6" borderId="1" applyAlignment="1" pivotButton="0" quotePrefix="0" xfId="0">
      <alignment horizontal="center" vertical="center" wrapText="1"/>
    </xf>
    <xf numFmtId="169" fontId="6" fillId="3" borderId="1" applyAlignment="1" pivotButton="0" quotePrefix="0" xfId="0">
      <alignment horizontal="center" vertical="center" wrapText="1"/>
    </xf>
    <xf numFmtId="17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 indent="1"/>
    </xf>
    <xf numFmtId="167" fontId="6" fillId="7" borderId="1" applyAlignment="1" pivotButton="0" quotePrefix="0" xfId="0">
      <alignment horizontal="center" vertical="center" wrapText="1"/>
    </xf>
    <xf numFmtId="169" fontId="6" fillId="7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 indent="1"/>
    </xf>
    <xf numFmtId="167" fontId="6" fillId="6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 wrapText="1"/>
    </xf>
    <xf numFmtId="169" fontId="6" fillId="6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169" fontId="4" fillId="5" borderId="1" applyAlignment="1" pivotButton="0" quotePrefix="0" xfId="0">
      <alignment horizontal="center" vertical="center" wrapText="1"/>
    </xf>
    <xf numFmtId="170" fontId="4" fillId="5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dxfs count="18">
    <dxf>
      <font>
        <name val="Calibri"/>
        <b val="1"/>
        <strike val="0"/>
        <color rgb="00475569"/>
        <sz val="11"/>
      </font>
      <fill>
        <patternFill patternType="solid">
          <fgColor rgb="00E2E8F0"/>
        </patternFill>
      </fill>
    </dxf>
    <dxf>
      <font>
        <name val="Calibri"/>
        <b val="1"/>
        <strike val="0"/>
        <color rgb="001D4ED8"/>
        <sz val="11"/>
      </font>
      <fill>
        <patternFill patternType="solid">
          <fgColor rgb="00DBEAFE"/>
        </patternFill>
      </fill>
    </dxf>
    <dxf>
      <font>
        <name val="Calibri"/>
        <b val="1"/>
        <strike val="0"/>
        <color rgb="00166534"/>
        <sz val="11"/>
      </font>
      <fill>
        <patternFill patternType="solid">
          <fgColor rgb="00DCFCE7"/>
        </patternFill>
      </fill>
    </dxf>
    <dxf>
      <font>
        <name val="Calibri"/>
        <b val="1"/>
        <strike val="0"/>
        <color rgb="00B91C1C"/>
        <sz val="11"/>
      </font>
      <fill>
        <patternFill patternType="solid">
          <fgColor rgb="00FEE2E2"/>
        </patternFill>
      </fill>
    </dxf>
    <dxf>
      <fill>
        <patternFill patternType="solid">
          <fgColor rgb="00A5B4FC"/>
        </patternFill>
      </fill>
    </dxf>
    <dxf>
      <fill>
        <patternFill patternType="solid">
          <fgColor rgb="004F46E5"/>
        </patternFill>
      </fill>
    </dxf>
    <dxf>
      <fill>
        <patternFill patternType="solid">
          <fgColor rgb="0022C55E"/>
        </patternFill>
      </fill>
    </dxf>
    <dxf>
      <fill>
        <patternFill patternType="solid">
          <fgColor rgb="00EC4899"/>
        </patternFill>
      </fill>
    </dxf>
    <dxf>
      <fill>
        <patternFill patternType="solid">
          <fgColor rgb="00FCE7F3"/>
        </patternFill>
      </fill>
    </dxf>
    <dxf>
      <font>
        <name val="Calibri"/>
        <strike val="0"/>
        <color rgb="0094A3B8"/>
        <sz val="11"/>
      </font>
    </dxf>
    <dxf>
      <fill>
        <patternFill patternType="solid">
          <fgColor rgb="00DBEAFE"/>
        </patternFill>
      </fill>
    </dxf>
    <dxf>
      <fill>
        <patternFill patternType="solid">
          <fgColor rgb="00FFEDD5"/>
        </patternFill>
      </fill>
    </dxf>
    <dxf>
      <fill>
        <patternFill patternType="solid">
          <fgColor rgb="00FEF9C3"/>
        </patternFill>
      </fill>
    </dxf>
    <dxf>
      <fill>
        <patternFill patternType="solid">
          <fgColor rgb="00F3E8FF"/>
        </patternFill>
      </fill>
    </dxf>
    <dxf>
      <fill>
        <patternFill patternType="solid">
          <fgColor rgb="00DCFCE7"/>
        </patternFill>
      </fill>
    </dxf>
    <dxf>
      <font>
        <name val="Calibri"/>
        <i val="1"/>
        <strike val="0"/>
        <color rgb="0064748B"/>
        <sz val="11"/>
      </font>
    </dxf>
    <dxf>
      <font>
        <name val="Calibri"/>
        <b val="1"/>
        <strike val="0"/>
        <color rgb="0016A34A"/>
        <sz val="11"/>
      </font>
    </dxf>
    <dxf>
      <font>
        <name val="Calibri"/>
        <b val="1"/>
        <strike val="0"/>
        <color rgb="00DC2626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4F46E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BCFE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Lbls>
            <showVal val="0"/>
            <showCatName val="0"/>
            <showSerName val="0"/>
            <showPercent val="1"/>
            <showLeaderLines val="0"/>
          </dLbls>
          <cat>
            <numRef>
              <f>'Projektzeitplan'!$AC$5:$AC$6</f>
            </numRef>
          </cat>
          <val>
            <numRef>
              <f>'Projektzeitplan'!$AD$5:$AD$6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Stunden pro Tag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'Arbeitszeit'!G10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solidFill>
                <a:srgbClr val="4F46E5"/>
              </a:solidFill>
              <a:prstDash val="solid"/>
            </a:ln>
          </spPr>
          <cat>
            <numRef>
              <f>'Arbeitszeit'!$B$11:$B$17</f>
            </numRef>
          </cat>
          <val>
            <numRef>
              <f>'Arbeitszeit'!$G$11:$G$17</f>
            </numRef>
          </val>
        </ser>
        <ser>
          <idx val="1"/>
          <order val="1"/>
          <tx>
            <strRef>
              <f>'Arbeitszeit'!H10</f>
            </strRef>
          </tx>
          <spPr>
            <a:solidFill xmlns:a="http://schemas.openxmlformats.org/drawingml/2006/main">
              <a:srgbClr val="F9A8D4"/>
            </a:solidFill>
            <a:ln xmlns:a="http://schemas.openxmlformats.org/drawingml/2006/main">
              <a:solidFill>
                <a:srgbClr val="F9A8D4"/>
              </a:solidFill>
              <a:prstDash val="solid"/>
            </a:ln>
          </spPr>
          <cat>
            <numRef>
              <f>'Arbeitszeit'!$B$11:$B$17</f>
            </numRef>
          </cat>
          <val>
            <numRef>
              <f>'Arbeitszeit'!$H$11:$H$17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Relationship Type="http://schemas.openxmlformats.org/officeDocument/2006/relationships/image" Target="/xl/media/image2.png" Id="rId3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12</col>
      <colOff>0</colOff>
      <row>4</row>
      <rowOff>0</rowOff>
    </from>
    <ext cx="2700000" cy="118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24</col>
      <colOff>219075</colOff>
      <row>0</row>
      <rowOff>76200</rowOff>
    </from>
    <ext cx="628650" cy="6286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22</col>
      <colOff>361950</colOff>
      <row>0</row>
      <rowOff>76200</rowOff>
    </from>
    <ext cx="676275" cy="6286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8</col>
      <colOff>866775</colOff>
      <row>0</row>
      <rowOff>76200</rowOff>
    </from>
    <ext cx="866775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19</row>
      <rowOff>0</rowOff>
    </from>
    <ext cx="612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171450</colOff>
      <row>0</row>
      <rowOff>76200</rowOff>
    </from>
    <ext cx="628650" cy="6286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32"/>
  <sheetViews>
    <sheetView showGridLines="0" zoomScale="90" workbookViewId="0">
      <pane xSplit="3" ySplit="12" topLeftCell="D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26" customWidth="1" min="3" max="3"/>
    <col width="14" customWidth="1" min="4" max="4"/>
    <col width="11" customWidth="1" min="5" max="5"/>
    <col width="8" customWidth="1" min="6" max="6"/>
    <col width="11" customWidth="1" min="7" max="7"/>
    <col width="12" customWidth="1" min="8" max="8"/>
    <col width="12" customWidth="1" min="9" max="9"/>
    <col width="2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1" max="21"/>
    <col width="6" customWidth="1" min="22" max="22"/>
    <col width="6" customWidth="1" min="23" max="23"/>
    <col width="6" customWidth="1" min="24" max="24"/>
    <col width="6" customWidth="1" min="25" max="25"/>
    <col width="6" customWidth="1" min="26" max="26"/>
    <col width="2" customWidth="1" min="27" max="27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</row>
    <row r="2" ht="44" customHeight="1">
      <c r="A2" s="2" t="inlineStr">
        <is>
          <t>ZEITPLAN</t>
        </is>
      </c>
    </row>
    <row r="3" ht="26" customHeight="1">
      <c r="A3" s="3" t="inlineStr">
        <is>
          <t>Projektstart eintragen, dann Aufgaben mit Start und Dauer – Ende, Balken und Fortschritt rechnet Excel.</t>
        </is>
      </c>
    </row>
    <row r="4" ht="10" customHeight="1"/>
    <row r="5" ht="24" customHeight="1">
      <c r="C5" s="4" t="inlineStr">
        <is>
          <t>Projekt:</t>
        </is>
      </c>
      <c r="D5" s="5" t="inlineStr">
        <is>
          <t>Website-Relaunch</t>
        </is>
      </c>
      <c r="E5" s="6" t="n"/>
      <c r="F5" s="4" t="inlineStr">
        <is>
          <t>Projektstart:</t>
        </is>
      </c>
      <c r="H5" s="7">
        <f>TODAY()-WEEKDAY(TODAY(),2)-6</f>
        <v/>
      </c>
      <c r="AC5" s="8" t="inlineStr">
        <is>
          <t>Erledigt</t>
        </is>
      </c>
      <c r="AD5" s="9">
        <f>H8</f>
        <v/>
      </c>
    </row>
    <row r="6" ht="10" customHeight="1">
      <c r="AC6" s="8" t="inlineStr">
        <is>
          <t>Offen</t>
        </is>
      </c>
      <c r="AD6" s="9">
        <f>1-H8</f>
        <v/>
      </c>
    </row>
    <row r="7" ht="20" customHeight="1">
      <c r="B7" s="10" t="inlineStr">
        <is>
          <t>Aufgaben 📋</t>
        </is>
      </c>
      <c r="C7" s="11" t="n"/>
      <c r="D7" s="12" t="inlineStr">
        <is>
          <t>Fertig ✓</t>
        </is>
      </c>
      <c r="E7" s="13" t="n"/>
      <c r="F7" s="14" t="inlineStr">
        <is>
          <t>Verzögert ⚠</t>
        </is>
      </c>
      <c r="G7" s="15" t="n"/>
      <c r="H7" s="16" t="inlineStr">
        <is>
          <t>Fortschritt</t>
        </is>
      </c>
      <c r="I7" s="17" t="n"/>
    </row>
    <row r="8" ht="34" customHeight="1">
      <c r="B8" s="18">
        <f>COUNTA(C13:C30)</f>
        <v/>
      </c>
      <c r="C8" s="19" t="n"/>
      <c r="D8" s="20">
        <f>COUNTIF(H13:H30,"Fertig")</f>
        <v/>
      </c>
      <c r="E8" s="21" t="n"/>
      <c r="F8" s="22">
        <f>COUNTIF(H13:H30,"Verzögert")+COUNTIFS(H13:H30,"&lt;&gt;Fertig",H13:H30,"&lt;&gt;Verzögert",G13:G30,"&lt;"&amp;TODAY(),C13:C30,"&lt;&gt;")</f>
        <v/>
      </c>
      <c r="G8" s="23" t="n"/>
      <c r="H8" s="24">
        <f>IFERROR(SUMPRODUCT(F13:F30,I13:I30)/SUM(F13:F30),0)</f>
        <v/>
      </c>
      <c r="I8" s="25" t="n"/>
    </row>
    <row r="9" ht="10" customHeight="1"/>
    <row r="10">
      <c r="K10" s="26" t="inlineStr">
        <is>
          <t>Kalenderwoche (KW) – Balken = Laufzeit, ◆ = Meilenstein</t>
        </is>
      </c>
    </row>
    <row r="11" ht="20" customHeight="1">
      <c r="B11" s="27" t="inlineStr">
        <is>
          <t>Nr.</t>
        </is>
      </c>
      <c r="C11" s="27" t="inlineStr">
        <is>
          <t>Aufgabe / Phase</t>
        </is>
      </c>
      <c r="D11" s="27" t="inlineStr">
        <is>
          <t>Verantwortlich</t>
        </is>
      </c>
      <c r="E11" s="27" t="inlineStr">
        <is>
          <t>Start</t>
        </is>
      </c>
      <c r="F11" s="27" t="inlineStr">
        <is>
          <t>Dauer (Tage)</t>
        </is>
      </c>
      <c r="G11" s="27" t="inlineStr">
        <is>
          <t>Ende</t>
        </is>
      </c>
      <c r="H11" s="27" t="inlineStr">
        <is>
          <t>Status</t>
        </is>
      </c>
      <c r="I11" s="27" t="inlineStr">
        <is>
          <t>Fortschritt</t>
        </is>
      </c>
      <c r="K11" s="28">
        <f>"KW "&amp;_xlfn.ISOWEEKNUM(K12)</f>
        <v/>
      </c>
      <c r="L11" s="28">
        <f>"KW "&amp;_xlfn.ISOWEEKNUM(L12)</f>
        <v/>
      </c>
      <c r="M11" s="28">
        <f>"KW "&amp;_xlfn.ISOWEEKNUM(M12)</f>
        <v/>
      </c>
      <c r="N11" s="28">
        <f>"KW "&amp;_xlfn.ISOWEEKNUM(N12)</f>
        <v/>
      </c>
      <c r="O11" s="28">
        <f>"KW "&amp;_xlfn.ISOWEEKNUM(O12)</f>
        <v/>
      </c>
      <c r="P11" s="28">
        <f>"KW "&amp;_xlfn.ISOWEEKNUM(P12)</f>
        <v/>
      </c>
      <c r="Q11" s="28">
        <f>"KW "&amp;_xlfn.ISOWEEKNUM(Q12)</f>
        <v/>
      </c>
      <c r="R11" s="28">
        <f>"KW "&amp;_xlfn.ISOWEEKNUM(R12)</f>
        <v/>
      </c>
      <c r="S11" s="28">
        <f>"KW "&amp;_xlfn.ISOWEEKNUM(S12)</f>
        <v/>
      </c>
      <c r="T11" s="28">
        <f>"KW "&amp;_xlfn.ISOWEEKNUM(T12)</f>
        <v/>
      </c>
      <c r="U11" s="28">
        <f>"KW "&amp;_xlfn.ISOWEEKNUM(U12)</f>
        <v/>
      </c>
      <c r="V11" s="28">
        <f>"KW "&amp;_xlfn.ISOWEEKNUM(V12)</f>
        <v/>
      </c>
      <c r="W11" s="28">
        <f>"KW "&amp;_xlfn.ISOWEEKNUM(W12)</f>
        <v/>
      </c>
      <c r="X11" s="28">
        <f>"KW "&amp;_xlfn.ISOWEEKNUM(X12)</f>
        <v/>
      </c>
      <c r="Y11" s="28">
        <f>"KW "&amp;_xlfn.ISOWEEKNUM(Y12)</f>
        <v/>
      </c>
      <c r="Z11" s="28">
        <f>"KW "&amp;_xlfn.ISOWEEKNUM(Z12)</f>
        <v/>
      </c>
    </row>
    <row r="12">
      <c r="B12" s="27" t="n"/>
      <c r="C12" s="27" t="n"/>
      <c r="D12" s="27" t="n"/>
      <c r="E12" s="27" t="n"/>
      <c r="F12" s="27" t="n"/>
      <c r="G12" s="27" t="n"/>
      <c r="H12" s="27" t="n"/>
      <c r="I12" s="27" t="n"/>
      <c r="K12" s="29">
        <f>$H$5-WEEKDAY($H$5,2)+1+0</f>
        <v/>
      </c>
      <c r="L12" s="29">
        <f>$H$5-WEEKDAY($H$5,2)+1+7</f>
        <v/>
      </c>
      <c r="M12" s="29">
        <f>$H$5-WEEKDAY($H$5,2)+1+14</f>
        <v/>
      </c>
      <c r="N12" s="29">
        <f>$H$5-WEEKDAY($H$5,2)+1+21</f>
        <v/>
      </c>
      <c r="O12" s="29">
        <f>$H$5-WEEKDAY($H$5,2)+1+28</f>
        <v/>
      </c>
      <c r="P12" s="29">
        <f>$H$5-WEEKDAY($H$5,2)+1+35</f>
        <v/>
      </c>
      <c r="Q12" s="29">
        <f>$H$5-WEEKDAY($H$5,2)+1+42</f>
        <v/>
      </c>
      <c r="R12" s="29">
        <f>$H$5-WEEKDAY($H$5,2)+1+49</f>
        <v/>
      </c>
      <c r="S12" s="29">
        <f>$H$5-WEEKDAY($H$5,2)+1+56</f>
        <v/>
      </c>
      <c r="T12" s="29">
        <f>$H$5-WEEKDAY($H$5,2)+1+63</f>
        <v/>
      </c>
      <c r="U12" s="29">
        <f>$H$5-WEEKDAY($H$5,2)+1+70</f>
        <v/>
      </c>
      <c r="V12" s="29">
        <f>$H$5-WEEKDAY($H$5,2)+1+77</f>
        <v/>
      </c>
      <c r="W12" s="29">
        <f>$H$5-WEEKDAY($H$5,2)+1+84</f>
        <v/>
      </c>
      <c r="X12" s="29">
        <f>$H$5-WEEKDAY($H$5,2)+1+91</f>
        <v/>
      </c>
      <c r="Y12" s="29">
        <f>$H$5-WEEKDAY($H$5,2)+1+98</f>
        <v/>
      </c>
      <c r="Z12" s="29">
        <f>$H$5-WEEKDAY($H$5,2)+1+105</f>
        <v/>
      </c>
    </row>
    <row r="13" ht="22" customHeight="1">
      <c r="B13" s="30">
        <f>IF(C13="","",ROW()-12)</f>
        <v/>
      </c>
      <c r="C13" s="31" t="inlineStr">
        <is>
          <t>Kick-off &amp; Ziele</t>
        </is>
      </c>
      <c r="D13" s="32" t="inlineStr">
        <is>
          <t>Maximilian</t>
        </is>
      </c>
      <c r="E13" s="33">
        <f>WORKDAY($H$5-1,0)</f>
        <v/>
      </c>
      <c r="F13" s="34" t="n">
        <v>3</v>
      </c>
      <c r="G13" s="35">
        <f>IF(OR(E13="",F13=""),"",IF(F13=0,E13,WORKDAY(E13,F13-1)))</f>
        <v/>
      </c>
      <c r="H13" s="36" t="inlineStr">
        <is>
          <t>Fertig</t>
        </is>
      </c>
      <c r="I13" s="37" t="n">
        <v>1</v>
      </c>
      <c r="K13" s="38">
        <f>IF(AND($F13=0,$E13&lt;&gt;"",$E13&gt;=K$12,$E13&lt;K$12+7),"◆","")</f>
        <v/>
      </c>
      <c r="L13" s="38">
        <f>IF(AND($F13=0,$E13&lt;&gt;"",$E13&gt;=L$12,$E13&lt;L$12+7),"◆","")</f>
        <v/>
      </c>
      <c r="M13" s="38">
        <f>IF(AND($F13=0,$E13&lt;&gt;"",$E13&gt;=M$12,$E13&lt;M$12+7),"◆","")</f>
        <v/>
      </c>
      <c r="N13" s="38">
        <f>IF(AND($F13=0,$E13&lt;&gt;"",$E13&gt;=N$12,$E13&lt;N$12+7),"◆","")</f>
        <v/>
      </c>
      <c r="O13" s="38">
        <f>IF(AND($F13=0,$E13&lt;&gt;"",$E13&gt;=O$12,$E13&lt;O$12+7),"◆","")</f>
        <v/>
      </c>
      <c r="P13" s="38">
        <f>IF(AND($F13=0,$E13&lt;&gt;"",$E13&gt;=P$12,$E13&lt;P$12+7),"◆","")</f>
        <v/>
      </c>
      <c r="Q13" s="38">
        <f>IF(AND($F13=0,$E13&lt;&gt;"",$E13&gt;=Q$12,$E13&lt;Q$12+7),"◆","")</f>
        <v/>
      </c>
      <c r="R13" s="38">
        <f>IF(AND($F13=0,$E13&lt;&gt;"",$E13&gt;=R$12,$E13&lt;R$12+7),"◆","")</f>
        <v/>
      </c>
      <c r="S13" s="38">
        <f>IF(AND($F13=0,$E13&lt;&gt;"",$E13&gt;=S$12,$E13&lt;S$12+7),"◆","")</f>
        <v/>
      </c>
      <c r="T13" s="38">
        <f>IF(AND($F13=0,$E13&lt;&gt;"",$E13&gt;=T$12,$E13&lt;T$12+7),"◆","")</f>
        <v/>
      </c>
      <c r="U13" s="38">
        <f>IF(AND($F13=0,$E13&lt;&gt;"",$E13&gt;=U$12,$E13&lt;U$12+7),"◆","")</f>
        <v/>
      </c>
      <c r="V13" s="38">
        <f>IF(AND($F13=0,$E13&lt;&gt;"",$E13&gt;=V$12,$E13&lt;V$12+7),"◆","")</f>
        <v/>
      </c>
      <c r="W13" s="38">
        <f>IF(AND($F13=0,$E13&lt;&gt;"",$E13&gt;=W$12,$E13&lt;W$12+7),"◆","")</f>
        <v/>
      </c>
      <c r="X13" s="38">
        <f>IF(AND($F13=0,$E13&lt;&gt;"",$E13&gt;=X$12,$E13&lt;X$12+7),"◆","")</f>
        <v/>
      </c>
      <c r="Y13" s="38">
        <f>IF(AND($F13=0,$E13&lt;&gt;"",$E13&gt;=Y$12,$E13&lt;Y$12+7),"◆","")</f>
        <v/>
      </c>
      <c r="Z13" s="38">
        <f>IF(AND($F13=0,$E13&lt;&gt;"",$E13&gt;=Z$12,$E13&lt;Z$12+7),"◆","")</f>
        <v/>
      </c>
    </row>
    <row r="14" ht="22" customHeight="1">
      <c r="B14" s="39">
        <f>IF(C14="","",ROW()-12)</f>
        <v/>
      </c>
      <c r="C14" s="40" t="inlineStr">
        <is>
          <t>Konzept</t>
        </is>
      </c>
      <c r="D14" s="41" t="inlineStr">
        <is>
          <t>Anna</t>
        </is>
      </c>
      <c r="E14" s="42">
        <f>WORKDAY($H$5-1,2)</f>
        <v/>
      </c>
      <c r="F14" s="43" t="n">
        <v>8</v>
      </c>
      <c r="G14" s="35">
        <f>IF(OR(E14="",F14=""),"",IF(F14=0,E14,WORKDAY(E14,F14-1)))</f>
        <v/>
      </c>
      <c r="H14" s="44" t="inlineStr">
        <is>
          <t>Fertig</t>
        </is>
      </c>
      <c r="I14" s="45" t="n">
        <v>1</v>
      </c>
      <c r="K14" s="38">
        <f>IF(AND($F14=0,$E14&lt;&gt;"",$E14&gt;=K$12,$E14&lt;K$12+7),"◆","")</f>
        <v/>
      </c>
      <c r="L14" s="38">
        <f>IF(AND($F14=0,$E14&lt;&gt;"",$E14&gt;=L$12,$E14&lt;L$12+7),"◆","")</f>
        <v/>
      </c>
      <c r="M14" s="38">
        <f>IF(AND($F14=0,$E14&lt;&gt;"",$E14&gt;=M$12,$E14&lt;M$12+7),"◆","")</f>
        <v/>
      </c>
      <c r="N14" s="38">
        <f>IF(AND($F14=0,$E14&lt;&gt;"",$E14&gt;=N$12,$E14&lt;N$12+7),"◆","")</f>
        <v/>
      </c>
      <c r="O14" s="38">
        <f>IF(AND($F14=0,$E14&lt;&gt;"",$E14&gt;=O$12,$E14&lt;O$12+7),"◆","")</f>
        <v/>
      </c>
      <c r="P14" s="38">
        <f>IF(AND($F14=0,$E14&lt;&gt;"",$E14&gt;=P$12,$E14&lt;P$12+7),"◆","")</f>
        <v/>
      </c>
      <c r="Q14" s="38">
        <f>IF(AND($F14=0,$E14&lt;&gt;"",$E14&gt;=Q$12,$E14&lt;Q$12+7),"◆","")</f>
        <v/>
      </c>
      <c r="R14" s="38">
        <f>IF(AND($F14=0,$E14&lt;&gt;"",$E14&gt;=R$12,$E14&lt;R$12+7),"◆","")</f>
        <v/>
      </c>
      <c r="S14" s="38">
        <f>IF(AND($F14=0,$E14&lt;&gt;"",$E14&gt;=S$12,$E14&lt;S$12+7),"◆","")</f>
        <v/>
      </c>
      <c r="T14" s="38">
        <f>IF(AND($F14=0,$E14&lt;&gt;"",$E14&gt;=T$12,$E14&lt;T$12+7),"◆","")</f>
        <v/>
      </c>
      <c r="U14" s="38">
        <f>IF(AND($F14=0,$E14&lt;&gt;"",$E14&gt;=U$12,$E14&lt;U$12+7),"◆","")</f>
        <v/>
      </c>
      <c r="V14" s="38">
        <f>IF(AND($F14=0,$E14&lt;&gt;"",$E14&gt;=V$12,$E14&lt;V$12+7),"◆","")</f>
        <v/>
      </c>
      <c r="W14" s="38">
        <f>IF(AND($F14=0,$E14&lt;&gt;"",$E14&gt;=W$12,$E14&lt;W$12+7),"◆","")</f>
        <v/>
      </c>
      <c r="X14" s="38">
        <f>IF(AND($F14=0,$E14&lt;&gt;"",$E14&gt;=X$12,$E14&lt;X$12+7),"◆","")</f>
        <v/>
      </c>
      <c r="Y14" s="38">
        <f>IF(AND($F14=0,$E14&lt;&gt;"",$E14&gt;=Y$12,$E14&lt;Y$12+7),"◆","")</f>
        <v/>
      </c>
      <c r="Z14" s="38">
        <f>IF(AND($F14=0,$E14&lt;&gt;"",$E14&gt;=Z$12,$E14&lt;Z$12+7),"◆","")</f>
        <v/>
      </c>
    </row>
    <row r="15" ht="22" customHeight="1">
      <c r="B15" s="30">
        <f>IF(C15="","",ROW()-12)</f>
        <v/>
      </c>
      <c r="C15" s="31" t="inlineStr">
        <is>
          <t>Design</t>
        </is>
      </c>
      <c r="D15" s="32" t="inlineStr">
        <is>
          <t>Lucas</t>
        </is>
      </c>
      <c r="E15" s="33">
        <f>WORKDAY($H$5-1,8)</f>
        <v/>
      </c>
      <c r="F15" s="34" t="n">
        <v>10</v>
      </c>
      <c r="G15" s="35">
        <f>IF(OR(E15="",F15=""),"",IF(F15=0,E15,WORKDAY(E15,F15-1)))</f>
        <v/>
      </c>
      <c r="H15" s="36" t="inlineStr">
        <is>
          <t>Läuft</t>
        </is>
      </c>
      <c r="I15" s="37" t="n">
        <v>0.6</v>
      </c>
      <c r="K15" s="38">
        <f>IF(AND($F15=0,$E15&lt;&gt;"",$E15&gt;=K$12,$E15&lt;K$12+7),"◆","")</f>
        <v/>
      </c>
      <c r="L15" s="38">
        <f>IF(AND($F15=0,$E15&lt;&gt;"",$E15&gt;=L$12,$E15&lt;L$12+7),"◆","")</f>
        <v/>
      </c>
      <c r="M15" s="38">
        <f>IF(AND($F15=0,$E15&lt;&gt;"",$E15&gt;=M$12,$E15&lt;M$12+7),"◆","")</f>
        <v/>
      </c>
      <c r="N15" s="38">
        <f>IF(AND($F15=0,$E15&lt;&gt;"",$E15&gt;=N$12,$E15&lt;N$12+7),"◆","")</f>
        <v/>
      </c>
      <c r="O15" s="38">
        <f>IF(AND($F15=0,$E15&lt;&gt;"",$E15&gt;=O$12,$E15&lt;O$12+7),"◆","")</f>
        <v/>
      </c>
      <c r="P15" s="38">
        <f>IF(AND($F15=0,$E15&lt;&gt;"",$E15&gt;=P$12,$E15&lt;P$12+7),"◆","")</f>
        <v/>
      </c>
      <c r="Q15" s="38">
        <f>IF(AND($F15=0,$E15&lt;&gt;"",$E15&gt;=Q$12,$E15&lt;Q$12+7),"◆","")</f>
        <v/>
      </c>
      <c r="R15" s="38">
        <f>IF(AND($F15=0,$E15&lt;&gt;"",$E15&gt;=R$12,$E15&lt;R$12+7),"◆","")</f>
        <v/>
      </c>
      <c r="S15" s="38">
        <f>IF(AND($F15=0,$E15&lt;&gt;"",$E15&gt;=S$12,$E15&lt;S$12+7),"◆","")</f>
        <v/>
      </c>
      <c r="T15" s="38">
        <f>IF(AND($F15=0,$E15&lt;&gt;"",$E15&gt;=T$12,$E15&lt;T$12+7),"◆","")</f>
        <v/>
      </c>
      <c r="U15" s="38">
        <f>IF(AND($F15=0,$E15&lt;&gt;"",$E15&gt;=U$12,$E15&lt;U$12+7),"◆","")</f>
        <v/>
      </c>
      <c r="V15" s="38">
        <f>IF(AND($F15=0,$E15&lt;&gt;"",$E15&gt;=V$12,$E15&lt;V$12+7),"◆","")</f>
        <v/>
      </c>
      <c r="W15" s="38">
        <f>IF(AND($F15=0,$E15&lt;&gt;"",$E15&gt;=W$12,$E15&lt;W$12+7),"◆","")</f>
        <v/>
      </c>
      <c r="X15" s="38">
        <f>IF(AND($F15=0,$E15&lt;&gt;"",$E15&gt;=X$12,$E15&lt;X$12+7),"◆","")</f>
        <v/>
      </c>
      <c r="Y15" s="38">
        <f>IF(AND($F15=0,$E15&lt;&gt;"",$E15&gt;=Y$12,$E15&lt;Y$12+7),"◆","")</f>
        <v/>
      </c>
      <c r="Z15" s="38">
        <f>IF(AND($F15=0,$E15&lt;&gt;"",$E15&gt;=Z$12,$E15&lt;Z$12+7),"◆","")</f>
        <v/>
      </c>
    </row>
    <row r="16" ht="22" customHeight="1">
      <c r="B16" s="39">
        <f>IF(C16="","",ROW()-12)</f>
        <v/>
      </c>
      <c r="C16" s="40" t="inlineStr">
        <is>
          <t>Entwicklung</t>
        </is>
      </c>
      <c r="D16" s="41" t="inlineStr">
        <is>
          <t>Anna</t>
        </is>
      </c>
      <c r="E16" s="42">
        <f>WORKDAY($H$5-1,13)</f>
        <v/>
      </c>
      <c r="F16" s="43" t="n">
        <v>20</v>
      </c>
      <c r="G16" s="35">
        <f>IF(OR(E16="",F16=""),"",IF(F16=0,E16,WORKDAY(E16,F16-1)))</f>
        <v/>
      </c>
      <c r="H16" s="44" t="inlineStr">
        <is>
          <t>Läuft</t>
        </is>
      </c>
      <c r="I16" s="45" t="n">
        <v>0.3</v>
      </c>
      <c r="K16" s="38">
        <f>IF(AND($F16=0,$E16&lt;&gt;"",$E16&gt;=K$12,$E16&lt;K$12+7),"◆","")</f>
        <v/>
      </c>
      <c r="L16" s="38">
        <f>IF(AND($F16=0,$E16&lt;&gt;"",$E16&gt;=L$12,$E16&lt;L$12+7),"◆","")</f>
        <v/>
      </c>
      <c r="M16" s="38">
        <f>IF(AND($F16=0,$E16&lt;&gt;"",$E16&gt;=M$12,$E16&lt;M$12+7),"◆","")</f>
        <v/>
      </c>
      <c r="N16" s="38">
        <f>IF(AND($F16=0,$E16&lt;&gt;"",$E16&gt;=N$12,$E16&lt;N$12+7),"◆","")</f>
        <v/>
      </c>
      <c r="O16" s="38">
        <f>IF(AND($F16=0,$E16&lt;&gt;"",$E16&gt;=O$12,$E16&lt;O$12+7),"◆","")</f>
        <v/>
      </c>
      <c r="P16" s="38">
        <f>IF(AND($F16=0,$E16&lt;&gt;"",$E16&gt;=P$12,$E16&lt;P$12+7),"◆","")</f>
        <v/>
      </c>
      <c r="Q16" s="38">
        <f>IF(AND($F16=0,$E16&lt;&gt;"",$E16&gt;=Q$12,$E16&lt;Q$12+7),"◆","")</f>
        <v/>
      </c>
      <c r="R16" s="38">
        <f>IF(AND($F16=0,$E16&lt;&gt;"",$E16&gt;=R$12,$E16&lt;R$12+7),"◆","")</f>
        <v/>
      </c>
      <c r="S16" s="38">
        <f>IF(AND($F16=0,$E16&lt;&gt;"",$E16&gt;=S$12,$E16&lt;S$12+7),"◆","")</f>
        <v/>
      </c>
      <c r="T16" s="38">
        <f>IF(AND($F16=0,$E16&lt;&gt;"",$E16&gt;=T$12,$E16&lt;T$12+7),"◆","")</f>
        <v/>
      </c>
      <c r="U16" s="38">
        <f>IF(AND($F16=0,$E16&lt;&gt;"",$E16&gt;=U$12,$E16&lt;U$12+7),"◆","")</f>
        <v/>
      </c>
      <c r="V16" s="38">
        <f>IF(AND($F16=0,$E16&lt;&gt;"",$E16&gt;=V$12,$E16&lt;V$12+7),"◆","")</f>
        <v/>
      </c>
      <c r="W16" s="38">
        <f>IF(AND($F16=0,$E16&lt;&gt;"",$E16&gt;=W$12,$E16&lt;W$12+7),"◆","")</f>
        <v/>
      </c>
      <c r="X16" s="38">
        <f>IF(AND($F16=0,$E16&lt;&gt;"",$E16&gt;=X$12,$E16&lt;X$12+7),"◆","")</f>
        <v/>
      </c>
      <c r="Y16" s="38">
        <f>IF(AND($F16=0,$E16&lt;&gt;"",$E16&gt;=Y$12,$E16&lt;Y$12+7),"◆","")</f>
        <v/>
      </c>
      <c r="Z16" s="38">
        <f>IF(AND($F16=0,$E16&lt;&gt;"",$E16&gt;=Z$12,$E16&lt;Z$12+7),"◆","")</f>
        <v/>
      </c>
    </row>
    <row r="17" ht="22" customHeight="1">
      <c r="B17" s="30">
        <f>IF(C17="","",ROW()-12)</f>
        <v/>
      </c>
      <c r="C17" s="31" t="inlineStr">
        <is>
          <t>Inhalte erstellen</t>
        </is>
      </c>
      <c r="D17" s="32" t="inlineStr">
        <is>
          <t>Maximilian</t>
        </is>
      </c>
      <c r="E17" s="33">
        <f>WORKDAY($H$5-1,15)</f>
        <v/>
      </c>
      <c r="F17" s="34" t="n">
        <v>12</v>
      </c>
      <c r="G17" s="35">
        <f>IF(OR(E17="",F17=""),"",IF(F17=0,E17,WORKDAY(E17,F17-1)))</f>
        <v/>
      </c>
      <c r="H17" s="36" t="inlineStr">
        <is>
          <t>Verzögert</t>
        </is>
      </c>
      <c r="I17" s="37" t="n">
        <v>0.1</v>
      </c>
      <c r="K17" s="38">
        <f>IF(AND($F17=0,$E17&lt;&gt;"",$E17&gt;=K$12,$E17&lt;K$12+7),"◆","")</f>
        <v/>
      </c>
      <c r="L17" s="38">
        <f>IF(AND($F17=0,$E17&lt;&gt;"",$E17&gt;=L$12,$E17&lt;L$12+7),"◆","")</f>
        <v/>
      </c>
      <c r="M17" s="38">
        <f>IF(AND($F17=0,$E17&lt;&gt;"",$E17&gt;=M$12,$E17&lt;M$12+7),"◆","")</f>
        <v/>
      </c>
      <c r="N17" s="38">
        <f>IF(AND($F17=0,$E17&lt;&gt;"",$E17&gt;=N$12,$E17&lt;N$12+7),"◆","")</f>
        <v/>
      </c>
      <c r="O17" s="38">
        <f>IF(AND($F17=0,$E17&lt;&gt;"",$E17&gt;=O$12,$E17&lt;O$12+7),"◆","")</f>
        <v/>
      </c>
      <c r="P17" s="38">
        <f>IF(AND($F17=0,$E17&lt;&gt;"",$E17&gt;=P$12,$E17&lt;P$12+7),"◆","")</f>
        <v/>
      </c>
      <c r="Q17" s="38">
        <f>IF(AND($F17=0,$E17&lt;&gt;"",$E17&gt;=Q$12,$E17&lt;Q$12+7),"◆","")</f>
        <v/>
      </c>
      <c r="R17" s="38">
        <f>IF(AND($F17=0,$E17&lt;&gt;"",$E17&gt;=R$12,$E17&lt;R$12+7),"◆","")</f>
        <v/>
      </c>
      <c r="S17" s="38">
        <f>IF(AND($F17=0,$E17&lt;&gt;"",$E17&gt;=S$12,$E17&lt;S$12+7),"◆","")</f>
        <v/>
      </c>
      <c r="T17" s="38">
        <f>IF(AND($F17=0,$E17&lt;&gt;"",$E17&gt;=T$12,$E17&lt;T$12+7),"◆","")</f>
        <v/>
      </c>
      <c r="U17" s="38">
        <f>IF(AND($F17=0,$E17&lt;&gt;"",$E17&gt;=U$12,$E17&lt;U$12+7),"◆","")</f>
        <v/>
      </c>
      <c r="V17" s="38">
        <f>IF(AND($F17=0,$E17&lt;&gt;"",$E17&gt;=V$12,$E17&lt;V$12+7),"◆","")</f>
        <v/>
      </c>
      <c r="W17" s="38">
        <f>IF(AND($F17=0,$E17&lt;&gt;"",$E17&gt;=W$12,$E17&lt;W$12+7),"◆","")</f>
        <v/>
      </c>
      <c r="X17" s="38">
        <f>IF(AND($F17=0,$E17&lt;&gt;"",$E17&gt;=X$12,$E17&lt;X$12+7),"◆","")</f>
        <v/>
      </c>
      <c r="Y17" s="38">
        <f>IF(AND($F17=0,$E17&lt;&gt;"",$E17&gt;=Y$12,$E17&lt;Y$12+7),"◆","")</f>
        <v/>
      </c>
      <c r="Z17" s="38">
        <f>IF(AND($F17=0,$E17&lt;&gt;"",$E17&gt;=Z$12,$E17&lt;Z$12+7),"◆","")</f>
        <v/>
      </c>
    </row>
    <row r="18" ht="22" customHeight="1">
      <c r="B18" s="39">
        <f>IF(C18="","",ROW()-12)</f>
        <v/>
      </c>
      <c r="C18" s="40" t="inlineStr">
        <is>
          <t>Zwischenpräsentation</t>
        </is>
      </c>
      <c r="D18" s="41" t="inlineStr">
        <is>
          <t>Alle</t>
        </is>
      </c>
      <c r="E18" s="42">
        <f>WORKDAY($H$5-1,20)</f>
        <v/>
      </c>
      <c r="F18" s="43" t="n">
        <v>0</v>
      </c>
      <c r="G18" s="35">
        <f>IF(OR(E18="",F18=""),"",IF(F18=0,E18,WORKDAY(E18,F18-1)))</f>
        <v/>
      </c>
      <c r="H18" s="44" t="inlineStr">
        <is>
          <t>Geplant</t>
        </is>
      </c>
      <c r="I18" s="45" t="n">
        <v>0</v>
      </c>
      <c r="K18" s="38">
        <f>IF(AND($F18=0,$E18&lt;&gt;"",$E18&gt;=K$12,$E18&lt;K$12+7),"◆","")</f>
        <v/>
      </c>
      <c r="L18" s="38">
        <f>IF(AND($F18=0,$E18&lt;&gt;"",$E18&gt;=L$12,$E18&lt;L$12+7),"◆","")</f>
        <v/>
      </c>
      <c r="M18" s="38">
        <f>IF(AND($F18=0,$E18&lt;&gt;"",$E18&gt;=M$12,$E18&lt;M$12+7),"◆","")</f>
        <v/>
      </c>
      <c r="N18" s="38">
        <f>IF(AND($F18=0,$E18&lt;&gt;"",$E18&gt;=N$12,$E18&lt;N$12+7),"◆","")</f>
        <v/>
      </c>
      <c r="O18" s="38">
        <f>IF(AND($F18=0,$E18&lt;&gt;"",$E18&gt;=O$12,$E18&lt;O$12+7),"◆","")</f>
        <v/>
      </c>
      <c r="P18" s="38">
        <f>IF(AND($F18=0,$E18&lt;&gt;"",$E18&gt;=P$12,$E18&lt;P$12+7),"◆","")</f>
        <v/>
      </c>
      <c r="Q18" s="38">
        <f>IF(AND($F18=0,$E18&lt;&gt;"",$E18&gt;=Q$12,$E18&lt;Q$12+7),"◆","")</f>
        <v/>
      </c>
      <c r="R18" s="38">
        <f>IF(AND($F18=0,$E18&lt;&gt;"",$E18&gt;=R$12,$E18&lt;R$12+7),"◆","")</f>
        <v/>
      </c>
      <c r="S18" s="38">
        <f>IF(AND($F18=0,$E18&lt;&gt;"",$E18&gt;=S$12,$E18&lt;S$12+7),"◆","")</f>
        <v/>
      </c>
      <c r="T18" s="38">
        <f>IF(AND($F18=0,$E18&lt;&gt;"",$E18&gt;=T$12,$E18&lt;T$12+7),"◆","")</f>
        <v/>
      </c>
      <c r="U18" s="38">
        <f>IF(AND($F18=0,$E18&lt;&gt;"",$E18&gt;=U$12,$E18&lt;U$12+7),"◆","")</f>
        <v/>
      </c>
      <c r="V18" s="38">
        <f>IF(AND($F18=0,$E18&lt;&gt;"",$E18&gt;=V$12,$E18&lt;V$12+7),"◆","")</f>
        <v/>
      </c>
      <c r="W18" s="38">
        <f>IF(AND($F18=0,$E18&lt;&gt;"",$E18&gt;=W$12,$E18&lt;W$12+7),"◆","")</f>
        <v/>
      </c>
      <c r="X18" s="38">
        <f>IF(AND($F18=0,$E18&lt;&gt;"",$E18&gt;=X$12,$E18&lt;X$12+7),"◆","")</f>
        <v/>
      </c>
      <c r="Y18" s="38">
        <f>IF(AND($F18=0,$E18&lt;&gt;"",$E18&gt;=Y$12,$E18&lt;Y$12+7),"◆","")</f>
        <v/>
      </c>
      <c r="Z18" s="38">
        <f>IF(AND($F18=0,$E18&lt;&gt;"",$E18&gt;=Z$12,$E18&lt;Z$12+7),"◆","")</f>
        <v/>
      </c>
    </row>
    <row r="19" ht="22" customHeight="1">
      <c r="B19" s="30">
        <f>IF(C19="","",ROW()-12)</f>
        <v/>
      </c>
      <c r="C19" s="31" t="inlineStr">
        <is>
          <t>Testphase</t>
        </is>
      </c>
      <c r="D19" s="32" t="inlineStr">
        <is>
          <t>Lucas</t>
        </is>
      </c>
      <c r="E19" s="33">
        <f>WORKDAY($H$5-1,33)</f>
        <v/>
      </c>
      <c r="F19" s="34" t="n">
        <v>8</v>
      </c>
      <c r="G19" s="35">
        <f>IF(OR(E19="",F19=""),"",IF(F19=0,E19,WORKDAY(E19,F19-1)))</f>
        <v/>
      </c>
      <c r="H19" s="36" t="inlineStr">
        <is>
          <t>Geplant</t>
        </is>
      </c>
      <c r="I19" s="37" t="n">
        <v>0</v>
      </c>
      <c r="K19" s="38">
        <f>IF(AND($F19=0,$E19&lt;&gt;"",$E19&gt;=K$12,$E19&lt;K$12+7),"◆","")</f>
        <v/>
      </c>
      <c r="L19" s="38">
        <f>IF(AND($F19=0,$E19&lt;&gt;"",$E19&gt;=L$12,$E19&lt;L$12+7),"◆","")</f>
        <v/>
      </c>
      <c r="M19" s="38">
        <f>IF(AND($F19=0,$E19&lt;&gt;"",$E19&gt;=M$12,$E19&lt;M$12+7),"◆","")</f>
        <v/>
      </c>
      <c r="N19" s="38">
        <f>IF(AND($F19=0,$E19&lt;&gt;"",$E19&gt;=N$12,$E19&lt;N$12+7),"◆","")</f>
        <v/>
      </c>
      <c r="O19" s="38">
        <f>IF(AND($F19=0,$E19&lt;&gt;"",$E19&gt;=O$12,$E19&lt;O$12+7),"◆","")</f>
        <v/>
      </c>
      <c r="P19" s="38">
        <f>IF(AND($F19=0,$E19&lt;&gt;"",$E19&gt;=P$12,$E19&lt;P$12+7),"◆","")</f>
        <v/>
      </c>
      <c r="Q19" s="38">
        <f>IF(AND($F19=0,$E19&lt;&gt;"",$E19&gt;=Q$12,$E19&lt;Q$12+7),"◆","")</f>
        <v/>
      </c>
      <c r="R19" s="38">
        <f>IF(AND($F19=0,$E19&lt;&gt;"",$E19&gt;=R$12,$E19&lt;R$12+7),"◆","")</f>
        <v/>
      </c>
      <c r="S19" s="38">
        <f>IF(AND($F19=0,$E19&lt;&gt;"",$E19&gt;=S$12,$E19&lt;S$12+7),"◆","")</f>
        <v/>
      </c>
      <c r="T19" s="38">
        <f>IF(AND($F19=0,$E19&lt;&gt;"",$E19&gt;=T$12,$E19&lt;T$12+7),"◆","")</f>
        <v/>
      </c>
      <c r="U19" s="38">
        <f>IF(AND($F19=0,$E19&lt;&gt;"",$E19&gt;=U$12,$E19&lt;U$12+7),"◆","")</f>
        <v/>
      </c>
      <c r="V19" s="38">
        <f>IF(AND($F19=0,$E19&lt;&gt;"",$E19&gt;=V$12,$E19&lt;V$12+7),"◆","")</f>
        <v/>
      </c>
      <c r="W19" s="38">
        <f>IF(AND($F19=0,$E19&lt;&gt;"",$E19&gt;=W$12,$E19&lt;W$12+7),"◆","")</f>
        <v/>
      </c>
      <c r="X19" s="38">
        <f>IF(AND($F19=0,$E19&lt;&gt;"",$E19&gt;=X$12,$E19&lt;X$12+7),"◆","")</f>
        <v/>
      </c>
      <c r="Y19" s="38">
        <f>IF(AND($F19=0,$E19&lt;&gt;"",$E19&gt;=Y$12,$E19&lt;Y$12+7),"◆","")</f>
        <v/>
      </c>
      <c r="Z19" s="38">
        <f>IF(AND($F19=0,$E19&lt;&gt;"",$E19&gt;=Z$12,$E19&lt;Z$12+7),"◆","")</f>
        <v/>
      </c>
    </row>
    <row r="20" ht="22" customHeight="1">
      <c r="B20" s="39">
        <f>IF(C20="","",ROW()-12)</f>
        <v/>
      </c>
      <c r="C20" s="40" t="inlineStr">
        <is>
          <t>Korrekturen</t>
        </is>
      </c>
      <c r="D20" s="41" t="inlineStr">
        <is>
          <t>Anna</t>
        </is>
      </c>
      <c r="E20" s="42">
        <f>WORKDAY($H$5-1,40)</f>
        <v/>
      </c>
      <c r="F20" s="43" t="n">
        <v>5</v>
      </c>
      <c r="G20" s="35">
        <f>IF(OR(E20="",F20=""),"",IF(F20=0,E20,WORKDAY(E20,F20-1)))</f>
        <v/>
      </c>
      <c r="H20" s="44" t="inlineStr">
        <is>
          <t>Geplant</t>
        </is>
      </c>
      <c r="I20" s="45" t="n">
        <v>0</v>
      </c>
      <c r="K20" s="38">
        <f>IF(AND($F20=0,$E20&lt;&gt;"",$E20&gt;=K$12,$E20&lt;K$12+7),"◆","")</f>
        <v/>
      </c>
      <c r="L20" s="38">
        <f>IF(AND($F20=0,$E20&lt;&gt;"",$E20&gt;=L$12,$E20&lt;L$12+7),"◆","")</f>
        <v/>
      </c>
      <c r="M20" s="38">
        <f>IF(AND($F20=0,$E20&lt;&gt;"",$E20&gt;=M$12,$E20&lt;M$12+7),"◆","")</f>
        <v/>
      </c>
      <c r="N20" s="38">
        <f>IF(AND($F20=0,$E20&lt;&gt;"",$E20&gt;=N$12,$E20&lt;N$12+7),"◆","")</f>
        <v/>
      </c>
      <c r="O20" s="38">
        <f>IF(AND($F20=0,$E20&lt;&gt;"",$E20&gt;=O$12,$E20&lt;O$12+7),"◆","")</f>
        <v/>
      </c>
      <c r="P20" s="38">
        <f>IF(AND($F20=0,$E20&lt;&gt;"",$E20&gt;=P$12,$E20&lt;P$12+7),"◆","")</f>
        <v/>
      </c>
      <c r="Q20" s="38">
        <f>IF(AND($F20=0,$E20&lt;&gt;"",$E20&gt;=Q$12,$E20&lt;Q$12+7),"◆","")</f>
        <v/>
      </c>
      <c r="R20" s="38">
        <f>IF(AND($F20=0,$E20&lt;&gt;"",$E20&gt;=R$12,$E20&lt;R$12+7),"◆","")</f>
        <v/>
      </c>
      <c r="S20" s="38">
        <f>IF(AND($F20=0,$E20&lt;&gt;"",$E20&gt;=S$12,$E20&lt;S$12+7),"◆","")</f>
        <v/>
      </c>
      <c r="T20" s="38">
        <f>IF(AND($F20=0,$E20&lt;&gt;"",$E20&gt;=T$12,$E20&lt;T$12+7),"◆","")</f>
        <v/>
      </c>
      <c r="U20" s="38">
        <f>IF(AND($F20=0,$E20&lt;&gt;"",$E20&gt;=U$12,$E20&lt;U$12+7),"◆","")</f>
        <v/>
      </c>
      <c r="V20" s="38">
        <f>IF(AND($F20=0,$E20&lt;&gt;"",$E20&gt;=V$12,$E20&lt;V$12+7),"◆","")</f>
        <v/>
      </c>
      <c r="W20" s="38">
        <f>IF(AND($F20=0,$E20&lt;&gt;"",$E20&gt;=W$12,$E20&lt;W$12+7),"◆","")</f>
        <v/>
      </c>
      <c r="X20" s="38">
        <f>IF(AND($F20=0,$E20&lt;&gt;"",$E20&gt;=X$12,$E20&lt;X$12+7),"◆","")</f>
        <v/>
      </c>
      <c r="Y20" s="38">
        <f>IF(AND($F20=0,$E20&lt;&gt;"",$E20&gt;=Y$12,$E20&lt;Y$12+7),"◆","")</f>
        <v/>
      </c>
      <c r="Z20" s="38">
        <f>IF(AND($F20=0,$E20&lt;&gt;"",$E20&gt;=Z$12,$E20&lt;Z$12+7),"◆","")</f>
        <v/>
      </c>
    </row>
    <row r="21" ht="22" customHeight="1">
      <c r="B21" s="30">
        <f>IF(C21="","",ROW()-12)</f>
        <v/>
      </c>
      <c r="C21" s="31" t="inlineStr">
        <is>
          <t>Go-live 🚀</t>
        </is>
      </c>
      <c r="D21" s="32" t="inlineStr">
        <is>
          <t>Alle</t>
        </is>
      </c>
      <c r="E21" s="33">
        <f>WORKDAY($H$5-1,45)</f>
        <v/>
      </c>
      <c r="F21" s="34" t="n">
        <v>0</v>
      </c>
      <c r="G21" s="35">
        <f>IF(OR(E21="",F21=""),"",IF(F21=0,E21,WORKDAY(E21,F21-1)))</f>
        <v/>
      </c>
      <c r="H21" s="36" t="inlineStr">
        <is>
          <t>Geplant</t>
        </is>
      </c>
      <c r="I21" s="37" t="n">
        <v>0</v>
      </c>
      <c r="K21" s="38">
        <f>IF(AND($F21=0,$E21&lt;&gt;"",$E21&gt;=K$12,$E21&lt;K$12+7),"◆","")</f>
        <v/>
      </c>
      <c r="L21" s="38">
        <f>IF(AND($F21=0,$E21&lt;&gt;"",$E21&gt;=L$12,$E21&lt;L$12+7),"◆","")</f>
        <v/>
      </c>
      <c r="M21" s="38">
        <f>IF(AND($F21=0,$E21&lt;&gt;"",$E21&gt;=M$12,$E21&lt;M$12+7),"◆","")</f>
        <v/>
      </c>
      <c r="N21" s="38">
        <f>IF(AND($F21=0,$E21&lt;&gt;"",$E21&gt;=N$12,$E21&lt;N$12+7),"◆","")</f>
        <v/>
      </c>
      <c r="O21" s="38">
        <f>IF(AND($F21=0,$E21&lt;&gt;"",$E21&gt;=O$12,$E21&lt;O$12+7),"◆","")</f>
        <v/>
      </c>
      <c r="P21" s="38">
        <f>IF(AND($F21=0,$E21&lt;&gt;"",$E21&gt;=P$12,$E21&lt;P$12+7),"◆","")</f>
        <v/>
      </c>
      <c r="Q21" s="38">
        <f>IF(AND($F21=0,$E21&lt;&gt;"",$E21&gt;=Q$12,$E21&lt;Q$12+7),"◆","")</f>
        <v/>
      </c>
      <c r="R21" s="38">
        <f>IF(AND($F21=0,$E21&lt;&gt;"",$E21&gt;=R$12,$E21&lt;R$12+7),"◆","")</f>
        <v/>
      </c>
      <c r="S21" s="38">
        <f>IF(AND($F21=0,$E21&lt;&gt;"",$E21&gt;=S$12,$E21&lt;S$12+7),"◆","")</f>
        <v/>
      </c>
      <c r="T21" s="38">
        <f>IF(AND($F21=0,$E21&lt;&gt;"",$E21&gt;=T$12,$E21&lt;T$12+7),"◆","")</f>
        <v/>
      </c>
      <c r="U21" s="38">
        <f>IF(AND($F21=0,$E21&lt;&gt;"",$E21&gt;=U$12,$E21&lt;U$12+7),"◆","")</f>
        <v/>
      </c>
      <c r="V21" s="38">
        <f>IF(AND($F21=0,$E21&lt;&gt;"",$E21&gt;=V$12,$E21&lt;V$12+7),"◆","")</f>
        <v/>
      </c>
      <c r="W21" s="38">
        <f>IF(AND($F21=0,$E21&lt;&gt;"",$E21&gt;=W$12,$E21&lt;W$12+7),"◆","")</f>
        <v/>
      </c>
      <c r="X21" s="38">
        <f>IF(AND($F21=0,$E21&lt;&gt;"",$E21&gt;=X$12,$E21&lt;X$12+7),"◆","")</f>
        <v/>
      </c>
      <c r="Y21" s="38">
        <f>IF(AND($F21=0,$E21&lt;&gt;"",$E21&gt;=Y$12,$E21&lt;Y$12+7),"◆","")</f>
        <v/>
      </c>
      <c r="Z21" s="38">
        <f>IF(AND($F21=0,$E21&lt;&gt;"",$E21&gt;=Z$12,$E21&lt;Z$12+7),"◆","")</f>
        <v/>
      </c>
    </row>
    <row r="22" ht="22" customHeight="1">
      <c r="B22" s="39">
        <f>IF(C22="","",ROW()-12)</f>
        <v/>
      </c>
      <c r="C22" s="40" t="n"/>
      <c r="D22" s="41" t="n"/>
      <c r="E22" s="42" t="n"/>
      <c r="F22" s="43" t="n"/>
      <c r="G22" s="35">
        <f>IF(OR(E22="",F22=""),"",IF(F22=0,E22,WORKDAY(E22,F22-1)))</f>
        <v/>
      </c>
      <c r="H22" s="44" t="n"/>
      <c r="I22" s="45" t="n"/>
      <c r="K22" s="38">
        <f>IF(AND($F22=0,$E22&lt;&gt;"",$E22&gt;=K$12,$E22&lt;K$12+7),"◆","")</f>
        <v/>
      </c>
      <c r="L22" s="38">
        <f>IF(AND($F22=0,$E22&lt;&gt;"",$E22&gt;=L$12,$E22&lt;L$12+7),"◆","")</f>
        <v/>
      </c>
      <c r="M22" s="38">
        <f>IF(AND($F22=0,$E22&lt;&gt;"",$E22&gt;=M$12,$E22&lt;M$12+7),"◆","")</f>
        <v/>
      </c>
      <c r="N22" s="38">
        <f>IF(AND($F22=0,$E22&lt;&gt;"",$E22&gt;=N$12,$E22&lt;N$12+7),"◆","")</f>
        <v/>
      </c>
      <c r="O22" s="38">
        <f>IF(AND($F22=0,$E22&lt;&gt;"",$E22&gt;=O$12,$E22&lt;O$12+7),"◆","")</f>
        <v/>
      </c>
      <c r="P22" s="38">
        <f>IF(AND($F22=0,$E22&lt;&gt;"",$E22&gt;=P$12,$E22&lt;P$12+7),"◆","")</f>
        <v/>
      </c>
      <c r="Q22" s="38">
        <f>IF(AND($F22=0,$E22&lt;&gt;"",$E22&gt;=Q$12,$E22&lt;Q$12+7),"◆","")</f>
        <v/>
      </c>
      <c r="R22" s="38">
        <f>IF(AND($F22=0,$E22&lt;&gt;"",$E22&gt;=R$12,$E22&lt;R$12+7),"◆","")</f>
        <v/>
      </c>
      <c r="S22" s="38">
        <f>IF(AND($F22=0,$E22&lt;&gt;"",$E22&gt;=S$12,$E22&lt;S$12+7),"◆","")</f>
        <v/>
      </c>
      <c r="T22" s="38">
        <f>IF(AND($F22=0,$E22&lt;&gt;"",$E22&gt;=T$12,$E22&lt;T$12+7),"◆","")</f>
        <v/>
      </c>
      <c r="U22" s="38">
        <f>IF(AND($F22=0,$E22&lt;&gt;"",$E22&gt;=U$12,$E22&lt;U$12+7),"◆","")</f>
        <v/>
      </c>
      <c r="V22" s="38">
        <f>IF(AND($F22=0,$E22&lt;&gt;"",$E22&gt;=V$12,$E22&lt;V$12+7),"◆","")</f>
        <v/>
      </c>
      <c r="W22" s="38">
        <f>IF(AND($F22=0,$E22&lt;&gt;"",$E22&gt;=W$12,$E22&lt;W$12+7),"◆","")</f>
        <v/>
      </c>
      <c r="X22" s="38">
        <f>IF(AND($F22=0,$E22&lt;&gt;"",$E22&gt;=X$12,$E22&lt;X$12+7),"◆","")</f>
        <v/>
      </c>
      <c r="Y22" s="38">
        <f>IF(AND($F22=0,$E22&lt;&gt;"",$E22&gt;=Y$12,$E22&lt;Y$12+7),"◆","")</f>
        <v/>
      </c>
      <c r="Z22" s="38">
        <f>IF(AND($F22=0,$E22&lt;&gt;"",$E22&gt;=Z$12,$E22&lt;Z$12+7),"◆","")</f>
        <v/>
      </c>
    </row>
    <row r="23" ht="22" customHeight="1">
      <c r="B23" s="30">
        <f>IF(C23="","",ROW()-12)</f>
        <v/>
      </c>
      <c r="C23" s="31" t="n"/>
      <c r="D23" s="32" t="n"/>
      <c r="E23" s="33" t="n"/>
      <c r="F23" s="34" t="n"/>
      <c r="G23" s="35">
        <f>IF(OR(E23="",F23=""),"",IF(F23=0,E23,WORKDAY(E23,F23-1)))</f>
        <v/>
      </c>
      <c r="H23" s="36" t="n"/>
      <c r="I23" s="37" t="n"/>
      <c r="K23" s="38">
        <f>IF(AND($F23=0,$E23&lt;&gt;"",$E23&gt;=K$12,$E23&lt;K$12+7),"◆","")</f>
        <v/>
      </c>
      <c r="L23" s="38">
        <f>IF(AND($F23=0,$E23&lt;&gt;"",$E23&gt;=L$12,$E23&lt;L$12+7),"◆","")</f>
        <v/>
      </c>
      <c r="M23" s="38">
        <f>IF(AND($F23=0,$E23&lt;&gt;"",$E23&gt;=M$12,$E23&lt;M$12+7),"◆","")</f>
        <v/>
      </c>
      <c r="N23" s="38">
        <f>IF(AND($F23=0,$E23&lt;&gt;"",$E23&gt;=N$12,$E23&lt;N$12+7),"◆","")</f>
        <v/>
      </c>
      <c r="O23" s="38">
        <f>IF(AND($F23=0,$E23&lt;&gt;"",$E23&gt;=O$12,$E23&lt;O$12+7),"◆","")</f>
        <v/>
      </c>
      <c r="P23" s="38">
        <f>IF(AND($F23=0,$E23&lt;&gt;"",$E23&gt;=P$12,$E23&lt;P$12+7),"◆","")</f>
        <v/>
      </c>
      <c r="Q23" s="38">
        <f>IF(AND($F23=0,$E23&lt;&gt;"",$E23&gt;=Q$12,$E23&lt;Q$12+7),"◆","")</f>
        <v/>
      </c>
      <c r="R23" s="38">
        <f>IF(AND($F23=0,$E23&lt;&gt;"",$E23&gt;=R$12,$E23&lt;R$12+7),"◆","")</f>
        <v/>
      </c>
      <c r="S23" s="38">
        <f>IF(AND($F23=0,$E23&lt;&gt;"",$E23&gt;=S$12,$E23&lt;S$12+7),"◆","")</f>
        <v/>
      </c>
      <c r="T23" s="38">
        <f>IF(AND($F23=0,$E23&lt;&gt;"",$E23&gt;=T$12,$E23&lt;T$12+7),"◆","")</f>
        <v/>
      </c>
      <c r="U23" s="38">
        <f>IF(AND($F23=0,$E23&lt;&gt;"",$E23&gt;=U$12,$E23&lt;U$12+7),"◆","")</f>
        <v/>
      </c>
      <c r="V23" s="38">
        <f>IF(AND($F23=0,$E23&lt;&gt;"",$E23&gt;=V$12,$E23&lt;V$12+7),"◆","")</f>
        <v/>
      </c>
      <c r="W23" s="38">
        <f>IF(AND($F23=0,$E23&lt;&gt;"",$E23&gt;=W$12,$E23&lt;W$12+7),"◆","")</f>
        <v/>
      </c>
      <c r="X23" s="38">
        <f>IF(AND($F23=0,$E23&lt;&gt;"",$E23&gt;=X$12,$E23&lt;X$12+7),"◆","")</f>
        <v/>
      </c>
      <c r="Y23" s="38">
        <f>IF(AND($F23=0,$E23&lt;&gt;"",$E23&gt;=Y$12,$E23&lt;Y$12+7),"◆","")</f>
        <v/>
      </c>
      <c r="Z23" s="38">
        <f>IF(AND($F23=0,$E23&lt;&gt;"",$E23&gt;=Z$12,$E23&lt;Z$12+7),"◆","")</f>
        <v/>
      </c>
    </row>
    <row r="24" ht="22" customHeight="1">
      <c r="B24" s="39">
        <f>IF(C24="","",ROW()-12)</f>
        <v/>
      </c>
      <c r="C24" s="40" t="n"/>
      <c r="D24" s="41" t="n"/>
      <c r="E24" s="42" t="n"/>
      <c r="F24" s="43" t="n"/>
      <c r="G24" s="35">
        <f>IF(OR(E24="",F24=""),"",IF(F24=0,E24,WORKDAY(E24,F24-1)))</f>
        <v/>
      </c>
      <c r="H24" s="44" t="n"/>
      <c r="I24" s="45" t="n"/>
      <c r="K24" s="38">
        <f>IF(AND($F24=0,$E24&lt;&gt;"",$E24&gt;=K$12,$E24&lt;K$12+7),"◆","")</f>
        <v/>
      </c>
      <c r="L24" s="38">
        <f>IF(AND($F24=0,$E24&lt;&gt;"",$E24&gt;=L$12,$E24&lt;L$12+7),"◆","")</f>
        <v/>
      </c>
      <c r="M24" s="38">
        <f>IF(AND($F24=0,$E24&lt;&gt;"",$E24&gt;=M$12,$E24&lt;M$12+7),"◆","")</f>
        <v/>
      </c>
      <c r="N24" s="38">
        <f>IF(AND($F24=0,$E24&lt;&gt;"",$E24&gt;=N$12,$E24&lt;N$12+7),"◆","")</f>
        <v/>
      </c>
      <c r="O24" s="38">
        <f>IF(AND($F24=0,$E24&lt;&gt;"",$E24&gt;=O$12,$E24&lt;O$12+7),"◆","")</f>
        <v/>
      </c>
      <c r="P24" s="38">
        <f>IF(AND($F24=0,$E24&lt;&gt;"",$E24&gt;=P$12,$E24&lt;P$12+7),"◆","")</f>
        <v/>
      </c>
      <c r="Q24" s="38">
        <f>IF(AND($F24=0,$E24&lt;&gt;"",$E24&gt;=Q$12,$E24&lt;Q$12+7),"◆","")</f>
        <v/>
      </c>
      <c r="R24" s="38">
        <f>IF(AND($F24=0,$E24&lt;&gt;"",$E24&gt;=R$12,$E24&lt;R$12+7),"◆","")</f>
        <v/>
      </c>
      <c r="S24" s="38">
        <f>IF(AND($F24=0,$E24&lt;&gt;"",$E24&gt;=S$12,$E24&lt;S$12+7),"◆","")</f>
        <v/>
      </c>
      <c r="T24" s="38">
        <f>IF(AND($F24=0,$E24&lt;&gt;"",$E24&gt;=T$12,$E24&lt;T$12+7),"◆","")</f>
        <v/>
      </c>
      <c r="U24" s="38">
        <f>IF(AND($F24=0,$E24&lt;&gt;"",$E24&gt;=U$12,$E24&lt;U$12+7),"◆","")</f>
        <v/>
      </c>
      <c r="V24" s="38">
        <f>IF(AND($F24=0,$E24&lt;&gt;"",$E24&gt;=V$12,$E24&lt;V$12+7),"◆","")</f>
        <v/>
      </c>
      <c r="W24" s="38">
        <f>IF(AND($F24=0,$E24&lt;&gt;"",$E24&gt;=W$12,$E24&lt;W$12+7),"◆","")</f>
        <v/>
      </c>
      <c r="X24" s="38">
        <f>IF(AND($F24=0,$E24&lt;&gt;"",$E24&gt;=X$12,$E24&lt;X$12+7),"◆","")</f>
        <v/>
      </c>
      <c r="Y24" s="38">
        <f>IF(AND($F24=0,$E24&lt;&gt;"",$E24&gt;=Y$12,$E24&lt;Y$12+7),"◆","")</f>
        <v/>
      </c>
      <c r="Z24" s="38">
        <f>IF(AND($F24=0,$E24&lt;&gt;"",$E24&gt;=Z$12,$E24&lt;Z$12+7),"◆","")</f>
        <v/>
      </c>
    </row>
    <row r="25" ht="22" customHeight="1">
      <c r="B25" s="30">
        <f>IF(C25="","",ROW()-12)</f>
        <v/>
      </c>
      <c r="C25" s="31" t="n"/>
      <c r="D25" s="32" t="n"/>
      <c r="E25" s="33" t="n"/>
      <c r="F25" s="34" t="n"/>
      <c r="G25" s="35">
        <f>IF(OR(E25="",F25=""),"",IF(F25=0,E25,WORKDAY(E25,F25-1)))</f>
        <v/>
      </c>
      <c r="H25" s="36" t="n"/>
      <c r="I25" s="37" t="n"/>
      <c r="K25" s="38">
        <f>IF(AND($F25=0,$E25&lt;&gt;"",$E25&gt;=K$12,$E25&lt;K$12+7),"◆","")</f>
        <v/>
      </c>
      <c r="L25" s="38">
        <f>IF(AND($F25=0,$E25&lt;&gt;"",$E25&gt;=L$12,$E25&lt;L$12+7),"◆","")</f>
        <v/>
      </c>
      <c r="M25" s="38">
        <f>IF(AND($F25=0,$E25&lt;&gt;"",$E25&gt;=M$12,$E25&lt;M$12+7),"◆","")</f>
        <v/>
      </c>
      <c r="N25" s="38">
        <f>IF(AND($F25=0,$E25&lt;&gt;"",$E25&gt;=N$12,$E25&lt;N$12+7),"◆","")</f>
        <v/>
      </c>
      <c r="O25" s="38">
        <f>IF(AND($F25=0,$E25&lt;&gt;"",$E25&gt;=O$12,$E25&lt;O$12+7),"◆","")</f>
        <v/>
      </c>
      <c r="P25" s="38">
        <f>IF(AND($F25=0,$E25&lt;&gt;"",$E25&gt;=P$12,$E25&lt;P$12+7),"◆","")</f>
        <v/>
      </c>
      <c r="Q25" s="38">
        <f>IF(AND($F25=0,$E25&lt;&gt;"",$E25&gt;=Q$12,$E25&lt;Q$12+7),"◆","")</f>
        <v/>
      </c>
      <c r="R25" s="38">
        <f>IF(AND($F25=0,$E25&lt;&gt;"",$E25&gt;=R$12,$E25&lt;R$12+7),"◆","")</f>
        <v/>
      </c>
      <c r="S25" s="38">
        <f>IF(AND($F25=0,$E25&lt;&gt;"",$E25&gt;=S$12,$E25&lt;S$12+7),"◆","")</f>
        <v/>
      </c>
      <c r="T25" s="38">
        <f>IF(AND($F25=0,$E25&lt;&gt;"",$E25&gt;=T$12,$E25&lt;T$12+7),"◆","")</f>
        <v/>
      </c>
      <c r="U25" s="38">
        <f>IF(AND($F25=0,$E25&lt;&gt;"",$E25&gt;=U$12,$E25&lt;U$12+7),"◆","")</f>
        <v/>
      </c>
      <c r="V25" s="38">
        <f>IF(AND($F25=0,$E25&lt;&gt;"",$E25&gt;=V$12,$E25&lt;V$12+7),"◆","")</f>
        <v/>
      </c>
      <c r="W25" s="38">
        <f>IF(AND($F25=0,$E25&lt;&gt;"",$E25&gt;=W$12,$E25&lt;W$12+7),"◆","")</f>
        <v/>
      </c>
      <c r="X25" s="38">
        <f>IF(AND($F25=0,$E25&lt;&gt;"",$E25&gt;=X$12,$E25&lt;X$12+7),"◆","")</f>
        <v/>
      </c>
      <c r="Y25" s="38">
        <f>IF(AND($F25=0,$E25&lt;&gt;"",$E25&gt;=Y$12,$E25&lt;Y$12+7),"◆","")</f>
        <v/>
      </c>
      <c r="Z25" s="38">
        <f>IF(AND($F25=0,$E25&lt;&gt;"",$E25&gt;=Z$12,$E25&lt;Z$12+7),"◆","")</f>
        <v/>
      </c>
    </row>
    <row r="26" ht="22" customHeight="1">
      <c r="B26" s="39">
        <f>IF(C26="","",ROW()-12)</f>
        <v/>
      </c>
      <c r="C26" s="40" t="n"/>
      <c r="D26" s="41" t="n"/>
      <c r="E26" s="42" t="n"/>
      <c r="F26" s="43" t="n"/>
      <c r="G26" s="35">
        <f>IF(OR(E26="",F26=""),"",IF(F26=0,E26,WORKDAY(E26,F26-1)))</f>
        <v/>
      </c>
      <c r="H26" s="44" t="n"/>
      <c r="I26" s="45" t="n"/>
      <c r="K26" s="38">
        <f>IF(AND($F26=0,$E26&lt;&gt;"",$E26&gt;=K$12,$E26&lt;K$12+7),"◆","")</f>
        <v/>
      </c>
      <c r="L26" s="38">
        <f>IF(AND($F26=0,$E26&lt;&gt;"",$E26&gt;=L$12,$E26&lt;L$12+7),"◆","")</f>
        <v/>
      </c>
      <c r="M26" s="38">
        <f>IF(AND($F26=0,$E26&lt;&gt;"",$E26&gt;=M$12,$E26&lt;M$12+7),"◆","")</f>
        <v/>
      </c>
      <c r="N26" s="38">
        <f>IF(AND($F26=0,$E26&lt;&gt;"",$E26&gt;=N$12,$E26&lt;N$12+7),"◆","")</f>
        <v/>
      </c>
      <c r="O26" s="38">
        <f>IF(AND($F26=0,$E26&lt;&gt;"",$E26&gt;=O$12,$E26&lt;O$12+7),"◆","")</f>
        <v/>
      </c>
      <c r="P26" s="38">
        <f>IF(AND($F26=0,$E26&lt;&gt;"",$E26&gt;=P$12,$E26&lt;P$12+7),"◆","")</f>
        <v/>
      </c>
      <c r="Q26" s="38">
        <f>IF(AND($F26=0,$E26&lt;&gt;"",$E26&gt;=Q$12,$E26&lt;Q$12+7),"◆","")</f>
        <v/>
      </c>
      <c r="R26" s="38">
        <f>IF(AND($F26=0,$E26&lt;&gt;"",$E26&gt;=R$12,$E26&lt;R$12+7),"◆","")</f>
        <v/>
      </c>
      <c r="S26" s="38">
        <f>IF(AND($F26=0,$E26&lt;&gt;"",$E26&gt;=S$12,$E26&lt;S$12+7),"◆","")</f>
        <v/>
      </c>
      <c r="T26" s="38">
        <f>IF(AND($F26=0,$E26&lt;&gt;"",$E26&gt;=T$12,$E26&lt;T$12+7),"◆","")</f>
        <v/>
      </c>
      <c r="U26" s="38">
        <f>IF(AND($F26=0,$E26&lt;&gt;"",$E26&gt;=U$12,$E26&lt;U$12+7),"◆","")</f>
        <v/>
      </c>
      <c r="V26" s="38">
        <f>IF(AND($F26=0,$E26&lt;&gt;"",$E26&gt;=V$12,$E26&lt;V$12+7),"◆","")</f>
        <v/>
      </c>
      <c r="W26" s="38">
        <f>IF(AND($F26=0,$E26&lt;&gt;"",$E26&gt;=W$12,$E26&lt;W$12+7),"◆","")</f>
        <v/>
      </c>
      <c r="X26" s="38">
        <f>IF(AND($F26=0,$E26&lt;&gt;"",$E26&gt;=X$12,$E26&lt;X$12+7),"◆","")</f>
        <v/>
      </c>
      <c r="Y26" s="38">
        <f>IF(AND($F26=0,$E26&lt;&gt;"",$E26&gt;=Y$12,$E26&lt;Y$12+7),"◆","")</f>
        <v/>
      </c>
      <c r="Z26" s="38">
        <f>IF(AND($F26=0,$E26&lt;&gt;"",$E26&gt;=Z$12,$E26&lt;Z$12+7),"◆","")</f>
        <v/>
      </c>
    </row>
    <row r="27" ht="22" customHeight="1">
      <c r="B27" s="30">
        <f>IF(C27="","",ROW()-12)</f>
        <v/>
      </c>
      <c r="C27" s="31" t="n"/>
      <c r="D27" s="32" t="n"/>
      <c r="E27" s="33" t="n"/>
      <c r="F27" s="34" t="n"/>
      <c r="G27" s="35">
        <f>IF(OR(E27="",F27=""),"",IF(F27=0,E27,WORKDAY(E27,F27-1)))</f>
        <v/>
      </c>
      <c r="H27" s="36" t="n"/>
      <c r="I27" s="37" t="n"/>
      <c r="K27" s="38">
        <f>IF(AND($F27=0,$E27&lt;&gt;"",$E27&gt;=K$12,$E27&lt;K$12+7),"◆","")</f>
        <v/>
      </c>
      <c r="L27" s="38">
        <f>IF(AND($F27=0,$E27&lt;&gt;"",$E27&gt;=L$12,$E27&lt;L$12+7),"◆","")</f>
        <v/>
      </c>
      <c r="M27" s="38">
        <f>IF(AND($F27=0,$E27&lt;&gt;"",$E27&gt;=M$12,$E27&lt;M$12+7),"◆","")</f>
        <v/>
      </c>
      <c r="N27" s="38">
        <f>IF(AND($F27=0,$E27&lt;&gt;"",$E27&gt;=N$12,$E27&lt;N$12+7),"◆","")</f>
        <v/>
      </c>
      <c r="O27" s="38">
        <f>IF(AND($F27=0,$E27&lt;&gt;"",$E27&gt;=O$12,$E27&lt;O$12+7),"◆","")</f>
        <v/>
      </c>
      <c r="P27" s="38">
        <f>IF(AND($F27=0,$E27&lt;&gt;"",$E27&gt;=P$12,$E27&lt;P$12+7),"◆","")</f>
        <v/>
      </c>
      <c r="Q27" s="38">
        <f>IF(AND($F27=0,$E27&lt;&gt;"",$E27&gt;=Q$12,$E27&lt;Q$12+7),"◆","")</f>
        <v/>
      </c>
      <c r="R27" s="38">
        <f>IF(AND($F27=0,$E27&lt;&gt;"",$E27&gt;=R$12,$E27&lt;R$12+7),"◆","")</f>
        <v/>
      </c>
      <c r="S27" s="38">
        <f>IF(AND($F27=0,$E27&lt;&gt;"",$E27&gt;=S$12,$E27&lt;S$12+7),"◆","")</f>
        <v/>
      </c>
      <c r="T27" s="38">
        <f>IF(AND($F27=0,$E27&lt;&gt;"",$E27&gt;=T$12,$E27&lt;T$12+7),"◆","")</f>
        <v/>
      </c>
      <c r="U27" s="38">
        <f>IF(AND($F27=0,$E27&lt;&gt;"",$E27&gt;=U$12,$E27&lt;U$12+7),"◆","")</f>
        <v/>
      </c>
      <c r="V27" s="38">
        <f>IF(AND($F27=0,$E27&lt;&gt;"",$E27&gt;=V$12,$E27&lt;V$12+7),"◆","")</f>
        <v/>
      </c>
      <c r="W27" s="38">
        <f>IF(AND($F27=0,$E27&lt;&gt;"",$E27&gt;=W$12,$E27&lt;W$12+7),"◆","")</f>
        <v/>
      </c>
      <c r="X27" s="38">
        <f>IF(AND($F27=0,$E27&lt;&gt;"",$E27&gt;=X$12,$E27&lt;X$12+7),"◆","")</f>
        <v/>
      </c>
      <c r="Y27" s="38">
        <f>IF(AND($F27=0,$E27&lt;&gt;"",$E27&gt;=Y$12,$E27&lt;Y$12+7),"◆","")</f>
        <v/>
      </c>
      <c r="Z27" s="38">
        <f>IF(AND($F27=0,$E27&lt;&gt;"",$E27&gt;=Z$12,$E27&lt;Z$12+7),"◆","")</f>
        <v/>
      </c>
    </row>
    <row r="28" ht="22" customHeight="1">
      <c r="B28" s="39">
        <f>IF(C28="","",ROW()-12)</f>
        <v/>
      </c>
      <c r="C28" s="40" t="n"/>
      <c r="D28" s="41" t="n"/>
      <c r="E28" s="42" t="n"/>
      <c r="F28" s="43" t="n"/>
      <c r="G28" s="35">
        <f>IF(OR(E28="",F28=""),"",IF(F28=0,E28,WORKDAY(E28,F28-1)))</f>
        <v/>
      </c>
      <c r="H28" s="44" t="n"/>
      <c r="I28" s="45" t="n"/>
      <c r="K28" s="38">
        <f>IF(AND($F28=0,$E28&lt;&gt;"",$E28&gt;=K$12,$E28&lt;K$12+7),"◆","")</f>
        <v/>
      </c>
      <c r="L28" s="38">
        <f>IF(AND($F28=0,$E28&lt;&gt;"",$E28&gt;=L$12,$E28&lt;L$12+7),"◆","")</f>
        <v/>
      </c>
      <c r="M28" s="38">
        <f>IF(AND($F28=0,$E28&lt;&gt;"",$E28&gt;=M$12,$E28&lt;M$12+7),"◆","")</f>
        <v/>
      </c>
      <c r="N28" s="38">
        <f>IF(AND($F28=0,$E28&lt;&gt;"",$E28&gt;=N$12,$E28&lt;N$12+7),"◆","")</f>
        <v/>
      </c>
      <c r="O28" s="38">
        <f>IF(AND($F28=0,$E28&lt;&gt;"",$E28&gt;=O$12,$E28&lt;O$12+7),"◆","")</f>
        <v/>
      </c>
      <c r="P28" s="38">
        <f>IF(AND($F28=0,$E28&lt;&gt;"",$E28&gt;=P$12,$E28&lt;P$12+7),"◆","")</f>
        <v/>
      </c>
      <c r="Q28" s="38">
        <f>IF(AND($F28=0,$E28&lt;&gt;"",$E28&gt;=Q$12,$E28&lt;Q$12+7),"◆","")</f>
        <v/>
      </c>
      <c r="R28" s="38">
        <f>IF(AND($F28=0,$E28&lt;&gt;"",$E28&gt;=R$12,$E28&lt;R$12+7),"◆","")</f>
        <v/>
      </c>
      <c r="S28" s="38">
        <f>IF(AND($F28=0,$E28&lt;&gt;"",$E28&gt;=S$12,$E28&lt;S$12+7),"◆","")</f>
        <v/>
      </c>
      <c r="T28" s="38">
        <f>IF(AND($F28=0,$E28&lt;&gt;"",$E28&gt;=T$12,$E28&lt;T$12+7),"◆","")</f>
        <v/>
      </c>
      <c r="U28" s="38">
        <f>IF(AND($F28=0,$E28&lt;&gt;"",$E28&gt;=U$12,$E28&lt;U$12+7),"◆","")</f>
        <v/>
      </c>
      <c r="V28" s="38">
        <f>IF(AND($F28=0,$E28&lt;&gt;"",$E28&gt;=V$12,$E28&lt;V$12+7),"◆","")</f>
        <v/>
      </c>
      <c r="W28" s="38">
        <f>IF(AND($F28=0,$E28&lt;&gt;"",$E28&gt;=W$12,$E28&lt;W$12+7),"◆","")</f>
        <v/>
      </c>
      <c r="X28" s="38">
        <f>IF(AND($F28=0,$E28&lt;&gt;"",$E28&gt;=X$12,$E28&lt;X$12+7),"◆","")</f>
        <v/>
      </c>
      <c r="Y28" s="38">
        <f>IF(AND($F28=0,$E28&lt;&gt;"",$E28&gt;=Y$12,$E28&lt;Y$12+7),"◆","")</f>
        <v/>
      </c>
      <c r="Z28" s="38">
        <f>IF(AND($F28=0,$E28&lt;&gt;"",$E28&gt;=Z$12,$E28&lt;Z$12+7),"◆","")</f>
        <v/>
      </c>
    </row>
    <row r="29" ht="22" customHeight="1">
      <c r="B29" s="30">
        <f>IF(C29="","",ROW()-12)</f>
        <v/>
      </c>
      <c r="C29" s="31" t="n"/>
      <c r="D29" s="32" t="n"/>
      <c r="E29" s="33" t="n"/>
      <c r="F29" s="34" t="n"/>
      <c r="G29" s="35">
        <f>IF(OR(E29="",F29=""),"",IF(F29=0,E29,WORKDAY(E29,F29-1)))</f>
        <v/>
      </c>
      <c r="H29" s="36" t="n"/>
      <c r="I29" s="37" t="n"/>
      <c r="K29" s="38">
        <f>IF(AND($F29=0,$E29&lt;&gt;"",$E29&gt;=K$12,$E29&lt;K$12+7),"◆","")</f>
        <v/>
      </c>
      <c r="L29" s="38">
        <f>IF(AND($F29=0,$E29&lt;&gt;"",$E29&gt;=L$12,$E29&lt;L$12+7),"◆","")</f>
        <v/>
      </c>
      <c r="M29" s="38">
        <f>IF(AND($F29=0,$E29&lt;&gt;"",$E29&gt;=M$12,$E29&lt;M$12+7),"◆","")</f>
        <v/>
      </c>
      <c r="N29" s="38">
        <f>IF(AND($F29=0,$E29&lt;&gt;"",$E29&gt;=N$12,$E29&lt;N$12+7),"◆","")</f>
        <v/>
      </c>
      <c r="O29" s="38">
        <f>IF(AND($F29=0,$E29&lt;&gt;"",$E29&gt;=O$12,$E29&lt;O$12+7),"◆","")</f>
        <v/>
      </c>
      <c r="P29" s="38">
        <f>IF(AND($F29=0,$E29&lt;&gt;"",$E29&gt;=P$12,$E29&lt;P$12+7),"◆","")</f>
        <v/>
      </c>
      <c r="Q29" s="38">
        <f>IF(AND($F29=0,$E29&lt;&gt;"",$E29&gt;=Q$12,$E29&lt;Q$12+7),"◆","")</f>
        <v/>
      </c>
      <c r="R29" s="38">
        <f>IF(AND($F29=0,$E29&lt;&gt;"",$E29&gt;=R$12,$E29&lt;R$12+7),"◆","")</f>
        <v/>
      </c>
      <c r="S29" s="38">
        <f>IF(AND($F29=0,$E29&lt;&gt;"",$E29&gt;=S$12,$E29&lt;S$12+7),"◆","")</f>
        <v/>
      </c>
      <c r="T29" s="38">
        <f>IF(AND($F29=0,$E29&lt;&gt;"",$E29&gt;=T$12,$E29&lt;T$12+7),"◆","")</f>
        <v/>
      </c>
      <c r="U29" s="38">
        <f>IF(AND($F29=0,$E29&lt;&gt;"",$E29&gt;=U$12,$E29&lt;U$12+7),"◆","")</f>
        <v/>
      </c>
      <c r="V29" s="38">
        <f>IF(AND($F29=0,$E29&lt;&gt;"",$E29&gt;=V$12,$E29&lt;V$12+7),"◆","")</f>
        <v/>
      </c>
      <c r="W29" s="38">
        <f>IF(AND($F29=0,$E29&lt;&gt;"",$E29&gt;=W$12,$E29&lt;W$12+7),"◆","")</f>
        <v/>
      </c>
      <c r="X29" s="38">
        <f>IF(AND($F29=0,$E29&lt;&gt;"",$E29&gt;=X$12,$E29&lt;X$12+7),"◆","")</f>
        <v/>
      </c>
      <c r="Y29" s="38">
        <f>IF(AND($F29=0,$E29&lt;&gt;"",$E29&gt;=Y$12,$E29&lt;Y$12+7),"◆","")</f>
        <v/>
      </c>
      <c r="Z29" s="38">
        <f>IF(AND($F29=0,$E29&lt;&gt;"",$E29&gt;=Z$12,$E29&lt;Z$12+7),"◆","")</f>
        <v/>
      </c>
    </row>
    <row r="30" ht="22" customHeight="1">
      <c r="B30" s="39">
        <f>IF(C30="","",ROW()-12)</f>
        <v/>
      </c>
      <c r="C30" s="40" t="n"/>
      <c r="D30" s="41" t="n"/>
      <c r="E30" s="42" t="n"/>
      <c r="F30" s="43" t="n"/>
      <c r="G30" s="35">
        <f>IF(OR(E30="",F30=""),"",IF(F30=0,E30,WORKDAY(E30,F30-1)))</f>
        <v/>
      </c>
      <c r="H30" s="44" t="n"/>
      <c r="I30" s="45" t="n"/>
      <c r="K30" s="38">
        <f>IF(AND($F30=0,$E30&lt;&gt;"",$E30&gt;=K$12,$E30&lt;K$12+7),"◆","")</f>
        <v/>
      </c>
      <c r="L30" s="38">
        <f>IF(AND($F30=0,$E30&lt;&gt;"",$E30&gt;=L$12,$E30&lt;L$12+7),"◆","")</f>
        <v/>
      </c>
      <c r="M30" s="38">
        <f>IF(AND($F30=0,$E30&lt;&gt;"",$E30&gt;=M$12,$E30&lt;M$12+7),"◆","")</f>
        <v/>
      </c>
      <c r="N30" s="38">
        <f>IF(AND($F30=0,$E30&lt;&gt;"",$E30&gt;=N$12,$E30&lt;N$12+7),"◆","")</f>
        <v/>
      </c>
      <c r="O30" s="38">
        <f>IF(AND($F30=0,$E30&lt;&gt;"",$E30&gt;=O$12,$E30&lt;O$12+7),"◆","")</f>
        <v/>
      </c>
      <c r="P30" s="38">
        <f>IF(AND($F30=0,$E30&lt;&gt;"",$E30&gt;=P$12,$E30&lt;P$12+7),"◆","")</f>
        <v/>
      </c>
      <c r="Q30" s="38">
        <f>IF(AND($F30=0,$E30&lt;&gt;"",$E30&gt;=Q$12,$E30&lt;Q$12+7),"◆","")</f>
        <v/>
      </c>
      <c r="R30" s="38">
        <f>IF(AND($F30=0,$E30&lt;&gt;"",$E30&gt;=R$12,$E30&lt;R$12+7),"◆","")</f>
        <v/>
      </c>
      <c r="S30" s="38">
        <f>IF(AND($F30=0,$E30&lt;&gt;"",$E30&gt;=S$12,$E30&lt;S$12+7),"◆","")</f>
        <v/>
      </c>
      <c r="T30" s="38">
        <f>IF(AND($F30=0,$E30&lt;&gt;"",$E30&gt;=T$12,$E30&lt;T$12+7),"◆","")</f>
        <v/>
      </c>
      <c r="U30" s="38">
        <f>IF(AND($F30=0,$E30&lt;&gt;"",$E30&gt;=U$12,$E30&lt;U$12+7),"◆","")</f>
        <v/>
      </c>
      <c r="V30" s="38">
        <f>IF(AND($F30=0,$E30&lt;&gt;"",$E30&gt;=V$12,$E30&lt;V$12+7),"◆","")</f>
        <v/>
      </c>
      <c r="W30" s="38">
        <f>IF(AND($F30=0,$E30&lt;&gt;"",$E30&gt;=W$12,$E30&lt;W$12+7),"◆","")</f>
        <v/>
      </c>
      <c r="X30" s="38">
        <f>IF(AND($F30=0,$E30&lt;&gt;"",$E30&gt;=X$12,$E30&lt;X$12+7),"◆","")</f>
        <v/>
      </c>
      <c r="Y30" s="38">
        <f>IF(AND($F30=0,$E30&lt;&gt;"",$E30&gt;=Y$12,$E30&lt;Y$12+7),"◆","")</f>
        <v/>
      </c>
      <c r="Z30" s="38">
        <f>IF(AND($F30=0,$E30&lt;&gt;"",$E30&gt;=Z$12,$E30&lt;Z$12+7),"◆","")</f>
        <v/>
      </c>
    </row>
    <row r="32">
      <c r="B32" s="46" t="inlineStr">
        <is>
          <t>stundenplan-ersteller.de – kostenlose Vorlagen zum Ausfüllen und Ausdrucken</t>
        </is>
      </c>
    </row>
  </sheetData>
  <mergeCells count="22">
    <mergeCell ref="B7:C7"/>
    <mergeCell ref="B11:B12"/>
    <mergeCell ref="D11:D12"/>
    <mergeCell ref="H11:H12"/>
    <mergeCell ref="F7:G7"/>
    <mergeCell ref="A3:AA3"/>
    <mergeCell ref="F5:G5"/>
    <mergeCell ref="A2:AA2"/>
    <mergeCell ref="B32:Z32"/>
    <mergeCell ref="C11:C12"/>
    <mergeCell ref="E11:E12"/>
    <mergeCell ref="B8:C8"/>
    <mergeCell ref="G11:G12"/>
    <mergeCell ref="F8:G8"/>
    <mergeCell ref="D7:E7"/>
    <mergeCell ref="H7:I7"/>
    <mergeCell ref="F11:F12"/>
    <mergeCell ref="D8:E8"/>
    <mergeCell ref="D5:E5"/>
    <mergeCell ref="H8:I8"/>
    <mergeCell ref="I11:I12"/>
    <mergeCell ref="K10:AA10"/>
  </mergeCells>
  <conditionalFormatting sqref="H13:H30">
    <cfRule type="cellIs" priority="1" operator="equal" dxfId="0">
      <formula>"Geplant"</formula>
    </cfRule>
    <cfRule type="cellIs" priority="2" operator="equal" dxfId="1">
      <formula>"Läuft"</formula>
    </cfRule>
    <cfRule type="cellIs" priority="3" operator="equal" dxfId="2">
      <formula>"Fertig"</formula>
    </cfRule>
    <cfRule type="cellIs" priority="4" operator="equal" dxfId="3">
      <formula>"Verzögert"</formula>
    </cfRule>
  </conditionalFormatting>
  <conditionalFormatting sqref="I13:I30">
    <cfRule type="dataBar" priority="5">
      <dataBar>
        <cfvo type="num" val="0"/>
        <cfvo type="num" val="1"/>
        <color rgb="00818CF8"/>
      </dataBar>
    </cfRule>
  </conditionalFormatting>
  <conditionalFormatting sqref="K13:Z30">
    <cfRule type="expression" priority="6" dxfId="4" stopIfTrue="1">
      <formula>AND($E13&lt;&gt;"",$F13&gt;0,$E13&lt;=K$12+6,$G13&gt;=K$12,$H13="Geplant")</formula>
    </cfRule>
    <cfRule type="expression" priority="7" dxfId="5" stopIfTrue="1">
      <formula>AND($E13&lt;&gt;"",$F13&gt;0,$E13&lt;=K$12+6,$G13&gt;=K$12,$H13="Läuft")</formula>
    </cfRule>
    <cfRule type="expression" priority="8" dxfId="6" stopIfTrue="1">
      <formula>AND($E13&lt;&gt;"",$F13&gt;0,$E13&lt;=K$12+6,$G13&gt;=K$12,$H13="Fertig")</formula>
    </cfRule>
    <cfRule type="expression" priority="9" dxfId="7" stopIfTrue="1">
      <formula>AND($E13&lt;&gt;"",$F13&gt;0,$E13&lt;=K$12+6,$G13&gt;=K$12,$H13="Verzögert")</formula>
    </cfRule>
    <cfRule type="expression" priority="10" dxfId="4" stopIfTrue="1">
      <formula>AND($E13&lt;&gt;"",$F13&gt;0,$E13&lt;=K$12+6,$G13&gt;=K$12)</formula>
    </cfRule>
  </conditionalFormatting>
  <conditionalFormatting sqref="K11:Z30">
    <cfRule type="expression" priority="11" dxfId="8">
      <formula>AND(TODAY()&gt;=K$12,TODAY()&lt;K$12+7)</formula>
    </cfRule>
  </conditionalFormatting>
  <conditionalFormatting sqref="B13:G30">
    <cfRule type="expression" priority="12" dxfId="9">
      <formula>$H13="Fertig"</formula>
    </cfRule>
  </conditionalFormatting>
  <dataValidations count="1">
    <dataValidation sqref="H13:H30" showDropDown="0" showInputMessage="0" showErrorMessage="1" allowBlank="1" type="list">
      <formula1>"Geplant,Läuft,Fertig,Verzögert"</formula1>
    </dataValidation>
  </dataValidations>
  <printOptions horizontalCentered="1"/>
  <pageMargins left="0.4" right="0.4" top="0.45" bottom="0.45" header="0.5" footer="0.5"/>
  <pageSetup orientation="landscape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showGridLines="0" zoomScale="9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10" customWidth="1" min="3" max="3"/>
    <col width="10" customWidth="1" min="4" max="4"/>
    <col width="30" customWidth="1" min="5" max="5"/>
    <col width="14" customWidth="1" min="6" max="6"/>
    <col width="16" customWidth="1" min="7" max="7"/>
    <col width="16" customWidth="1" min="8" max="8"/>
    <col width="26" customWidth="1" min="9" max="9"/>
    <col width="2" customWidth="1" min="10" max="10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44" customHeight="1">
      <c r="A2" s="2" t="inlineStr">
        <is>
          <t>TAGESABLAUF</t>
        </is>
      </c>
    </row>
    <row r="3" ht="26" customHeight="1">
      <c r="A3" s="3" t="inlineStr">
        <is>
          <t>Beginn eintragen, dann nur die Dauer jedes Programmpunkts – Von und Bis rechnen sich automatisch.</t>
        </is>
      </c>
    </row>
    <row r="5">
      <c r="B5" s="4" t="inlineStr">
        <is>
          <t>Beginn:</t>
        </is>
      </c>
      <c r="C5" s="47" t="n">
        <v>0.5833333333333334</v>
      </c>
      <c r="E5" s="5" t="inlineStr">
        <is>
          <t>Anlass: Sommerfest</t>
        </is>
      </c>
    </row>
    <row r="7">
      <c r="B7" s="27" t="inlineStr">
        <is>
          <t>Von</t>
        </is>
      </c>
      <c r="C7" s="27" t="inlineStr">
        <is>
          <t>Bis</t>
        </is>
      </c>
      <c r="D7" s="27" t="inlineStr">
        <is>
          <t>Dauer (Min.)</t>
        </is>
      </c>
      <c r="E7" s="27" t="inlineStr">
        <is>
          <t>Programmpunkt</t>
        </is>
      </c>
      <c r="F7" s="27" t="inlineStr">
        <is>
          <t>Kategorie</t>
        </is>
      </c>
      <c r="G7" s="27" t="inlineStr">
        <is>
          <t>Verantwortlich</t>
        </is>
      </c>
      <c r="H7" s="27" t="inlineStr">
        <is>
          <t>Ort</t>
        </is>
      </c>
      <c r="I7" s="27" t="inlineStr">
        <is>
          <t>Notiz</t>
        </is>
      </c>
    </row>
    <row r="8" ht="22" customHeight="1">
      <c r="B8" s="48">
        <f>$C$5</f>
        <v/>
      </c>
      <c r="C8" s="48">
        <f>IF(OR(B8="",D8=""),"",B8+D8/1440)</f>
        <v/>
      </c>
      <c r="D8" s="32" t="n">
        <v>15</v>
      </c>
      <c r="E8" s="31" t="inlineStr">
        <is>
          <t>Begrüßung der Gäste</t>
        </is>
      </c>
      <c r="F8" s="32" t="inlineStr">
        <is>
          <t>Begrüßung</t>
        </is>
      </c>
      <c r="G8" s="32" t="inlineStr">
        <is>
          <t>Julia</t>
        </is>
      </c>
      <c r="H8" s="32" t="inlineStr">
        <is>
          <t>Eingang</t>
        </is>
      </c>
      <c r="I8" s="31" t="n"/>
    </row>
    <row r="9" ht="22" customHeight="1">
      <c r="B9" s="48">
        <f>IF(C8="","",C8)</f>
        <v/>
      </c>
      <c r="C9" s="48">
        <f>IF(OR(B9="",D9=""),"",B9+D9/1440)</f>
        <v/>
      </c>
      <c r="D9" s="41" t="n">
        <v>20</v>
      </c>
      <c r="E9" s="40" t="inlineStr">
        <is>
          <t>Rede der Geschäftsführung</t>
        </is>
      </c>
      <c r="F9" s="41" t="inlineStr">
        <is>
          <t>Programm</t>
        </is>
      </c>
      <c r="G9" s="41" t="inlineStr">
        <is>
          <t>Herr Weber</t>
        </is>
      </c>
      <c r="H9" s="41" t="inlineStr">
        <is>
          <t>Bühne</t>
        </is>
      </c>
      <c r="I9" s="40" t="n"/>
    </row>
    <row r="10" ht="22" customHeight="1">
      <c r="B10" s="48">
        <f>IF(C9="","",C9)</f>
        <v/>
      </c>
      <c r="C10" s="48">
        <f>IF(OR(B10="",D10=""),"",B10+D10/1440)</f>
        <v/>
      </c>
      <c r="D10" s="32" t="n">
        <v>45</v>
      </c>
      <c r="E10" s="31" t="inlineStr">
        <is>
          <t>Kaffee und Kuchen</t>
        </is>
      </c>
      <c r="F10" s="32" t="inlineStr">
        <is>
          <t>Essen</t>
        </is>
      </c>
      <c r="G10" s="32" t="inlineStr">
        <is>
          <t>Catering</t>
        </is>
      </c>
      <c r="H10" s="32" t="inlineStr">
        <is>
          <t>Terrasse</t>
        </is>
      </c>
      <c r="I10" s="31" t="n"/>
    </row>
    <row r="11" ht="22" customHeight="1">
      <c r="B11" s="48">
        <f>IF(C10="","",C10)</f>
        <v/>
      </c>
      <c r="C11" s="48">
        <f>IF(OR(B11="",D11=""),"",B11+D11/1440)</f>
        <v/>
      </c>
      <c r="D11" s="41" t="n">
        <v>60</v>
      </c>
      <c r="E11" s="40" t="inlineStr">
        <is>
          <t>Spiele für Groß und Klein</t>
        </is>
      </c>
      <c r="F11" s="41" t="inlineStr">
        <is>
          <t>Programm</t>
        </is>
      </c>
      <c r="G11" s="41" t="inlineStr">
        <is>
          <t>Tim</t>
        </is>
      </c>
      <c r="H11" s="41" t="inlineStr">
        <is>
          <t>Wiese</t>
        </is>
      </c>
      <c r="I11" s="40" t="n"/>
    </row>
    <row r="12" ht="22" customHeight="1">
      <c r="B12" s="48">
        <f>IF(C11="","",C11)</f>
        <v/>
      </c>
      <c r="C12" s="48">
        <f>IF(OR(B12="",D12=""),"",B12+D12/1440)</f>
        <v/>
      </c>
      <c r="D12" s="32" t="n">
        <v>15</v>
      </c>
      <c r="E12" s="31" t="inlineStr">
        <is>
          <t>Pause</t>
        </is>
      </c>
      <c r="F12" s="32" t="inlineStr">
        <is>
          <t>Pause</t>
        </is>
      </c>
      <c r="G12" s="32" t="n"/>
      <c r="H12" s="32" t="n"/>
      <c r="I12" s="31" t="n"/>
    </row>
    <row r="13" ht="22" customHeight="1">
      <c r="B13" s="48">
        <f>IF(C12="","",C12)</f>
        <v/>
      </c>
      <c r="C13" s="48">
        <f>IF(OR(B13="",D13=""),"",B13+D13/1440)</f>
        <v/>
      </c>
      <c r="D13" s="41" t="n">
        <v>30</v>
      </c>
      <c r="E13" s="40" t="inlineStr">
        <is>
          <t>Tombola</t>
        </is>
      </c>
      <c r="F13" s="41" t="inlineStr">
        <is>
          <t>Programm</t>
        </is>
      </c>
      <c r="G13" s="41" t="inlineStr">
        <is>
          <t>Julia</t>
        </is>
      </c>
      <c r="H13" s="41" t="inlineStr">
        <is>
          <t>Bühne</t>
        </is>
      </c>
      <c r="I13" s="40" t="n"/>
    </row>
    <row r="14" ht="22" customHeight="1">
      <c r="B14" s="48">
        <f>IF(C13="","",C13)</f>
        <v/>
      </c>
      <c r="C14" s="48">
        <f>IF(OR(B14="",D14=""),"",B14+D14/1440)</f>
        <v/>
      </c>
      <c r="D14" s="32" t="n">
        <v>10</v>
      </c>
      <c r="E14" s="31" t="inlineStr">
        <is>
          <t>Soundcheck Band</t>
        </is>
      </c>
      <c r="F14" s="32" t="inlineStr">
        <is>
          <t>Technik</t>
        </is>
      </c>
      <c r="G14" s="32" t="inlineStr">
        <is>
          <t>Technik-Team</t>
        </is>
      </c>
      <c r="H14" s="32" t="inlineStr">
        <is>
          <t>Bühne</t>
        </is>
      </c>
      <c r="I14" s="31" t="n"/>
    </row>
    <row r="15" ht="22" customHeight="1">
      <c r="B15" s="48">
        <f>IF(C14="","",C14)</f>
        <v/>
      </c>
      <c r="C15" s="48">
        <f>IF(OR(B15="",D15=""),"",B15+D15/1440)</f>
        <v/>
      </c>
      <c r="D15" s="41" t="n">
        <v>90</v>
      </c>
      <c r="E15" s="40" t="inlineStr">
        <is>
          <t>Abendessen vom Grill</t>
        </is>
      </c>
      <c r="F15" s="41" t="inlineStr">
        <is>
          <t>Essen</t>
        </is>
      </c>
      <c r="G15" s="41" t="inlineStr">
        <is>
          <t>Catering</t>
        </is>
      </c>
      <c r="H15" s="41" t="inlineStr">
        <is>
          <t>Terrasse</t>
        </is>
      </c>
      <c r="I15" s="40" t="n"/>
    </row>
    <row r="16" ht="22" customHeight="1">
      <c r="B16" s="48">
        <f>IF(C15="","",C15)</f>
        <v/>
      </c>
      <c r="C16" s="48">
        <f>IF(OR(B16="",D16=""),"",B16+D16/1440)</f>
        <v/>
      </c>
      <c r="D16" s="32" t="n">
        <v>120</v>
      </c>
      <c r="E16" s="31" t="inlineStr">
        <is>
          <t>Livemusik</t>
        </is>
      </c>
      <c r="F16" s="32" t="inlineStr">
        <is>
          <t>Programm</t>
        </is>
      </c>
      <c r="G16" s="32" t="inlineStr">
        <is>
          <t>Band</t>
        </is>
      </c>
      <c r="H16" s="32" t="inlineStr">
        <is>
          <t>Bühne</t>
        </is>
      </c>
      <c r="I16" s="31" t="n"/>
    </row>
    <row r="17" ht="22" customHeight="1">
      <c r="B17" s="48">
        <f>IF(C16="","",C16)</f>
        <v/>
      </c>
      <c r="C17" s="48">
        <f>IF(OR(B17="",D17=""),"",B17+D17/1440)</f>
        <v/>
      </c>
      <c r="D17" s="41" t="n">
        <v>15</v>
      </c>
      <c r="E17" s="40" t="inlineStr">
        <is>
          <t>Verabschiedung</t>
        </is>
      </c>
      <c r="F17" s="41" t="inlineStr">
        <is>
          <t>Abschluss</t>
        </is>
      </c>
      <c r="G17" s="41" t="inlineStr">
        <is>
          <t>Herr Weber</t>
        </is>
      </c>
      <c r="H17" s="41" t="inlineStr">
        <is>
          <t>Bühne</t>
        </is>
      </c>
      <c r="I17" s="40" t="n"/>
    </row>
    <row r="18" ht="22" customHeight="1">
      <c r="B18" s="48">
        <f>IF(C17="","",C17)</f>
        <v/>
      </c>
      <c r="C18" s="48">
        <f>IF(OR(B18="",D18=""),"",B18+D18/1440)</f>
        <v/>
      </c>
      <c r="D18" s="32" t="n"/>
      <c r="E18" s="31" t="n"/>
      <c r="F18" s="32" t="n"/>
      <c r="G18" s="32" t="n"/>
      <c r="H18" s="32" t="n"/>
      <c r="I18" s="31" t="n"/>
    </row>
    <row r="19" ht="22" customHeight="1">
      <c r="B19" s="48">
        <f>IF(C18="","",C18)</f>
        <v/>
      </c>
      <c r="C19" s="48">
        <f>IF(OR(B19="",D19=""),"",B19+D19/1440)</f>
        <v/>
      </c>
      <c r="D19" s="41" t="n"/>
      <c r="E19" s="40" t="n"/>
      <c r="F19" s="41" t="n"/>
      <c r="G19" s="41" t="n"/>
      <c r="H19" s="41" t="n"/>
      <c r="I19" s="40" t="n"/>
    </row>
    <row r="20" ht="22" customHeight="1">
      <c r="B20" s="48">
        <f>IF(C19="","",C19)</f>
        <v/>
      </c>
      <c r="C20" s="48">
        <f>IF(OR(B20="",D20=""),"",B20+D20/1440)</f>
        <v/>
      </c>
      <c r="D20" s="32" t="n"/>
      <c r="E20" s="31" t="n"/>
      <c r="F20" s="32" t="n"/>
      <c r="G20" s="32" t="n"/>
      <c r="H20" s="32" t="n"/>
      <c r="I20" s="31" t="n"/>
    </row>
    <row r="21" ht="22" customHeight="1">
      <c r="B21" s="48">
        <f>IF(C20="","",C20)</f>
        <v/>
      </c>
      <c r="C21" s="48">
        <f>IF(OR(B21="",D21=""),"",B21+D21/1440)</f>
        <v/>
      </c>
      <c r="D21" s="41" t="n"/>
      <c r="E21" s="40" t="n"/>
      <c r="F21" s="41" t="n"/>
      <c r="G21" s="41" t="n"/>
      <c r="H21" s="41" t="n"/>
      <c r="I21" s="40" t="n"/>
    </row>
    <row r="22" ht="22" customHeight="1">
      <c r="B22" s="48">
        <f>IF(C21="","",C21)</f>
        <v/>
      </c>
      <c r="C22" s="48">
        <f>IF(OR(B22="",D22=""),"",B22+D22/1440)</f>
        <v/>
      </c>
      <c r="D22" s="32" t="n"/>
      <c r="E22" s="31" t="n"/>
      <c r="F22" s="32" t="n"/>
      <c r="G22" s="32" t="n"/>
      <c r="H22" s="32" t="n"/>
      <c r="I22" s="31" t="n"/>
    </row>
    <row r="23" ht="22" customHeight="1">
      <c r="B23" s="48">
        <f>IF(C22="","",C22)</f>
        <v/>
      </c>
      <c r="C23" s="48">
        <f>IF(OR(B23="",D23=""),"",B23+D23/1440)</f>
        <v/>
      </c>
      <c r="D23" s="41" t="n"/>
      <c r="E23" s="40" t="n"/>
      <c r="F23" s="41" t="n"/>
      <c r="G23" s="41" t="n"/>
      <c r="H23" s="41" t="n"/>
      <c r="I23" s="40" t="n"/>
    </row>
    <row r="24" ht="22" customHeight="1">
      <c r="B24" s="48">
        <f>IF(C23="","",C23)</f>
        <v/>
      </c>
      <c r="C24" s="48">
        <f>IF(OR(B24="",D24=""),"",B24+D24/1440)</f>
        <v/>
      </c>
      <c r="D24" s="32" t="n"/>
      <c r="E24" s="31" t="n"/>
      <c r="F24" s="32" t="n"/>
      <c r="G24" s="32" t="n"/>
      <c r="H24" s="32" t="n"/>
      <c r="I24" s="31" t="n"/>
    </row>
    <row r="25" ht="22" customHeight="1">
      <c r="B25" s="48">
        <f>IF(C24="","",C24)</f>
        <v/>
      </c>
      <c r="C25" s="48">
        <f>IF(OR(B25="",D25=""),"",B25+D25/1440)</f>
        <v/>
      </c>
      <c r="D25" s="41" t="n"/>
      <c r="E25" s="40" t="n"/>
      <c r="F25" s="41" t="n"/>
      <c r="G25" s="41" t="n"/>
      <c r="H25" s="41" t="n"/>
      <c r="I25" s="40" t="n"/>
    </row>
    <row r="26">
      <c r="B26" s="49" t="inlineStr">
        <is>
          <t>Gesamt</t>
        </is>
      </c>
      <c r="C26" s="50" t="n"/>
      <c r="D26" s="51">
        <f>SUM(D8:D25)/1440</f>
        <v/>
      </c>
      <c r="E26" s="52">
        <f>"Ende um "&amp;TEXT(B8+D26,"hh:mm")</f>
        <v/>
      </c>
    </row>
    <row r="28">
      <c r="B28" s="46" t="inlineStr">
        <is>
          <t>stundenplan-ersteller.de – kostenlose Vorlagen zum Ausfüllen und Ausdrucken</t>
        </is>
      </c>
    </row>
  </sheetData>
  <mergeCells count="4">
    <mergeCell ref="B28:I28"/>
    <mergeCell ref="B26:C26"/>
    <mergeCell ref="A3:J3"/>
    <mergeCell ref="A2:J2"/>
  </mergeCells>
  <conditionalFormatting sqref="F8:F25">
    <cfRule type="expression" priority="1" dxfId="8" stopIfTrue="1">
      <formula>F8="Begrüßung"</formula>
    </cfRule>
    <cfRule type="expression" priority="2" dxfId="10" stopIfTrue="1">
      <formula>F8="Programm"</formula>
    </cfRule>
    <cfRule type="expression" priority="3" dxfId="11" stopIfTrue="1">
      <formula>F8="Essen"</formula>
    </cfRule>
    <cfRule type="expression" priority="4" dxfId="12" stopIfTrue="1">
      <formula>F8="Pause"</formula>
    </cfRule>
    <cfRule type="expression" priority="5" dxfId="13" stopIfTrue="1">
      <formula>F8="Technik"</formula>
    </cfRule>
    <cfRule type="expression" priority="6" dxfId="14" stopIfTrue="1">
      <formula>F8="Abschluss"</formula>
    </cfRule>
  </conditionalFormatting>
  <conditionalFormatting sqref="E8:E25">
    <cfRule type="expression" priority="7" dxfId="15">
      <formula>$F8="Pause"</formula>
    </cfRule>
  </conditionalFormatting>
  <dataValidations count="1">
    <dataValidation sqref="F8:F25" showDropDown="0" showInputMessage="0" showErrorMessage="0" allowBlank="1" type="list">
      <formula1>"Begrüßung,Programm,Essen,Pause,Technik,Abschluss"</formula1>
    </dataValidation>
  </dataValidations>
  <printOptions horizontalCentered="1"/>
  <pageMargins left="0.4" right="0.4" top="0.45" bottom="0.45" header="0.5" footer="0.5"/>
  <pageSetup orientation="landscape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showGridLines="0" zoomScale="9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2" customWidth="1" min="3" max="3"/>
    <col width="10" customWidth="1" min="4" max="4"/>
    <col width="10" customWidth="1" min="5" max="5"/>
    <col width="11" customWidth="1" min="6" max="6"/>
    <col width="11" customWidth="1" min="7" max="7"/>
    <col width="10" customWidth="1" min="8" max="8"/>
    <col width="12" customWidth="1" min="9" max="9"/>
    <col width="2" customWidth="1" min="10" max="10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44" customHeight="1">
      <c r="A2" s="2" t="inlineStr">
        <is>
          <t>ARBEITSZEIT</t>
        </is>
      </c>
    </row>
    <row r="3" ht="26" customHeight="1">
      <c r="A3" s="3" t="inlineStr">
        <is>
          <t>Beginn, Ende und Pause eintragen – Stunden, Soll und Über-/Minusstunden rechnet Excel.</t>
        </is>
      </c>
    </row>
    <row r="5">
      <c r="B5" s="4" t="inlineStr">
        <is>
          <t>Woche ab:</t>
        </is>
      </c>
      <c r="C5" s="7">
        <f>TODAY()-WEEKDAY(TODAY(),2)+1</f>
        <v/>
      </c>
    </row>
    <row r="6" ht="10" customHeight="1"/>
    <row r="7" ht="20" customHeight="1">
      <c r="B7" s="10" t="inlineStr">
        <is>
          <t>Gearbeitet</t>
        </is>
      </c>
      <c r="C7" s="11" t="n"/>
      <c r="D7" s="53" t="inlineStr">
        <is>
          <t>Soll</t>
        </is>
      </c>
      <c r="E7" s="54" t="n"/>
      <c r="F7" s="55" t="n"/>
      <c r="G7" s="16" t="inlineStr">
        <is>
          <t>Über-/Minusstunden</t>
        </is>
      </c>
      <c r="H7" s="56" t="n"/>
      <c r="I7" s="17" t="n"/>
    </row>
    <row r="8" ht="34" customHeight="1">
      <c r="B8" s="57">
        <f>G18</f>
        <v/>
      </c>
      <c r="C8" s="19" t="n"/>
      <c r="D8" s="58">
        <f>H18</f>
        <v/>
      </c>
      <c r="E8" s="59" t="n"/>
      <c r="F8" s="60" t="n"/>
      <c r="G8" s="61">
        <f>I18</f>
        <v/>
      </c>
      <c r="H8" s="62" t="n"/>
      <c r="I8" s="25" t="n"/>
    </row>
    <row r="9" ht="10" customHeight="1"/>
    <row r="10">
      <c r="B10" s="27" t="inlineStr">
        <is>
          <t>Tag</t>
        </is>
      </c>
      <c r="C10" s="27" t="inlineStr">
        <is>
          <t>Datum</t>
        </is>
      </c>
      <c r="D10" s="27" t="inlineStr">
        <is>
          <t>Beginn</t>
        </is>
      </c>
      <c r="E10" s="27" t="inlineStr">
        <is>
          <t>Ende</t>
        </is>
      </c>
      <c r="F10" s="27" t="inlineStr">
        <is>
          <t>Pause (Min.)</t>
        </is>
      </c>
      <c r="G10" s="27" t="inlineStr">
        <is>
          <t>Stunden</t>
        </is>
      </c>
      <c r="H10" s="27" t="inlineStr">
        <is>
          <t>Soll (h)</t>
        </is>
      </c>
      <c r="I10" s="27" t="inlineStr">
        <is>
          <t>Differenz</t>
        </is>
      </c>
    </row>
    <row r="11" ht="22" customHeight="1">
      <c r="B11" s="63" t="inlineStr">
        <is>
          <t>Montag</t>
        </is>
      </c>
      <c r="C11" s="64">
        <f>$C$5+0</f>
        <v/>
      </c>
      <c r="D11" s="65" t="n">
        <v>0.3333333333333333</v>
      </c>
      <c r="E11" s="65" t="n">
        <v>0.6875</v>
      </c>
      <c r="F11" s="34" t="n">
        <v>30</v>
      </c>
      <c r="G11" s="66">
        <f>IF(OR(D11="",E11=""),0,(E11-D11+(E11&lt;D11))*24-N(F11)/60)</f>
        <v/>
      </c>
      <c r="H11" s="67" t="n">
        <v>8</v>
      </c>
      <c r="I11" s="68">
        <f>G11-H11</f>
        <v/>
      </c>
    </row>
    <row r="12" ht="22" customHeight="1">
      <c r="B12" s="69" t="inlineStr">
        <is>
          <t>Dienstag</t>
        </is>
      </c>
      <c r="C12" s="64">
        <f>$C$5+1</f>
        <v/>
      </c>
      <c r="D12" s="70" t="n">
        <v>0.3333333333333333</v>
      </c>
      <c r="E12" s="70" t="n">
        <v>0.7083333333333334</v>
      </c>
      <c r="F12" s="43" t="n">
        <v>45</v>
      </c>
      <c r="G12" s="66">
        <f>IF(OR(D12="",E12=""),0,(E12-D12+(E12&lt;D12))*24-N(F12)/60)</f>
        <v/>
      </c>
      <c r="H12" s="71" t="n">
        <v>8</v>
      </c>
      <c r="I12" s="68">
        <f>G12-H12</f>
        <v/>
      </c>
    </row>
    <row r="13" ht="22" customHeight="1">
      <c r="B13" s="63" t="inlineStr">
        <is>
          <t>Mittwoch</t>
        </is>
      </c>
      <c r="C13" s="64">
        <f>$C$5+2</f>
        <v/>
      </c>
      <c r="D13" s="65" t="n">
        <v>0.3125</v>
      </c>
      <c r="E13" s="65" t="n">
        <v>0.6666666666666666</v>
      </c>
      <c r="F13" s="34" t="n">
        <v>30</v>
      </c>
      <c r="G13" s="66">
        <f>IF(OR(D13="",E13=""),0,(E13-D13+(E13&lt;D13))*24-N(F13)/60)</f>
        <v/>
      </c>
      <c r="H13" s="67" t="n">
        <v>8</v>
      </c>
      <c r="I13" s="68">
        <f>G13-H13</f>
        <v/>
      </c>
    </row>
    <row r="14" ht="22" customHeight="1">
      <c r="B14" s="69" t="inlineStr">
        <is>
          <t>Donnerstag</t>
        </is>
      </c>
      <c r="C14" s="64">
        <f>$C$5+3</f>
        <v/>
      </c>
      <c r="D14" s="70" t="n">
        <v>0.3333333333333333</v>
      </c>
      <c r="E14" s="70" t="n">
        <v>0.7708333333333334</v>
      </c>
      <c r="F14" s="43" t="n">
        <v>45</v>
      </c>
      <c r="G14" s="66">
        <f>IF(OR(D14="",E14=""),0,(E14-D14+(E14&lt;D14))*24-N(F14)/60)</f>
        <v/>
      </c>
      <c r="H14" s="71" t="n">
        <v>8</v>
      </c>
      <c r="I14" s="68">
        <f>G14-H14</f>
        <v/>
      </c>
    </row>
    <row r="15" ht="22" customHeight="1">
      <c r="B15" s="63" t="inlineStr">
        <is>
          <t>Freitag</t>
        </is>
      </c>
      <c r="C15" s="64">
        <f>$C$5+4</f>
        <v/>
      </c>
      <c r="D15" s="65" t="n">
        <v>0.3333333333333333</v>
      </c>
      <c r="E15" s="65" t="n">
        <v>0.5833333333333334</v>
      </c>
      <c r="F15" s="34" t="n">
        <v>0</v>
      </c>
      <c r="G15" s="66">
        <f>IF(OR(D15="",E15=""),0,(E15-D15+(E15&lt;D15))*24-N(F15)/60)</f>
        <v/>
      </c>
      <c r="H15" s="67" t="n">
        <v>6</v>
      </c>
      <c r="I15" s="68">
        <f>G15-H15</f>
        <v/>
      </c>
    </row>
    <row r="16" ht="22" customHeight="1">
      <c r="B16" s="72" t="inlineStr">
        <is>
          <t>Samstag</t>
        </is>
      </c>
      <c r="C16" s="64">
        <f>$C$5+5</f>
        <v/>
      </c>
      <c r="D16" s="73" t="n"/>
      <c r="E16" s="73" t="n"/>
      <c r="F16" s="74" t="n"/>
      <c r="G16" s="66">
        <f>IF(OR(D16="",E16=""),0,(E16-D16+(E16&lt;D16))*24-N(F16)/60)</f>
        <v/>
      </c>
      <c r="H16" s="75" t="n">
        <v>0</v>
      </c>
      <c r="I16" s="68">
        <f>G16-H16</f>
        <v/>
      </c>
    </row>
    <row r="17" ht="22" customHeight="1">
      <c r="B17" s="72" t="inlineStr">
        <is>
          <t>Sonntag</t>
        </is>
      </c>
      <c r="C17" s="64">
        <f>$C$5+6</f>
        <v/>
      </c>
      <c r="D17" s="73" t="n"/>
      <c r="E17" s="73" t="n"/>
      <c r="F17" s="74" t="n"/>
      <c r="G17" s="66">
        <f>IF(OR(D17="",E17=""),0,(E17-D17+(E17&lt;D17))*24-N(F17)/60)</f>
        <v/>
      </c>
      <c r="H17" s="75" t="n">
        <v>0</v>
      </c>
      <c r="I17" s="68">
        <f>G17-H17</f>
        <v/>
      </c>
    </row>
    <row r="18">
      <c r="B18" s="52" t="inlineStr">
        <is>
          <t>Woche</t>
        </is>
      </c>
      <c r="C18" s="76" t="n"/>
      <c r="D18" s="76" t="n"/>
      <c r="E18" s="76" t="n"/>
      <c r="F18" s="76" t="n"/>
      <c r="G18" s="77">
        <f>SUM(G11:G17)</f>
        <v/>
      </c>
      <c r="H18" s="77">
        <f>SUM(H11:H17)</f>
        <v/>
      </c>
      <c r="I18" s="78">
        <f>G18-H18</f>
        <v/>
      </c>
    </row>
    <row r="34">
      <c r="B34" s="46" t="inlineStr">
        <is>
          <t>stundenplan-ersteller.de – kostenlose Vorlagen zum Ausfüllen und Ausdrucken</t>
        </is>
      </c>
    </row>
  </sheetData>
  <mergeCells count="9">
    <mergeCell ref="B7:C7"/>
    <mergeCell ref="B34:I34"/>
    <mergeCell ref="A3:J3"/>
    <mergeCell ref="G7:I7"/>
    <mergeCell ref="G8:I8"/>
    <mergeCell ref="A2:J2"/>
    <mergeCell ref="D7:F7"/>
    <mergeCell ref="D8:F8"/>
    <mergeCell ref="B8:C8"/>
  </mergeCells>
  <conditionalFormatting sqref="I11:I18">
    <cfRule type="cellIs" priority="1" operator="greaterThan" dxfId="16">
      <formula>0.001</formula>
    </cfRule>
    <cfRule type="cellIs" priority="2" operator="lessThan" dxfId="17">
      <formula>-0.001</formula>
    </cfRule>
  </conditionalFormatting>
  <printOptions horizontalCentered="1"/>
  <pageMargins left="0.4" right="0.4" top="0.45" bottom="0.45" header="0.5" footer="0.5"/>
  <pageSetup orientation="portrait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zoomScale="9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1" ht="10" customHeight="1">
      <c r="A1" s="1" t="n"/>
      <c r="B1" s="1" t="n"/>
    </row>
    <row r="2" ht="44" customHeight="1">
      <c r="A2" s="2" t="inlineStr">
        <is>
          <t>So funktioniert's</t>
        </is>
      </c>
    </row>
    <row r="3" ht="26" customHeight="1">
      <c r="A3" s="3" t="inlineStr">
        <is>
          <t>Kurze Anleitung zur Vorlage</t>
        </is>
      </c>
    </row>
    <row r="5" ht="34" customHeight="1">
      <c r="A5" s="27" t="n">
        <v>1</v>
      </c>
      <c r="B5" s="79" t="inlineStr">
        <is>
          <t>Im Blatt „Projektzeitplan“ den Projektstart eintragen – die Kalenderwochen oben stellen sich ein.</t>
        </is>
      </c>
    </row>
    <row r="6" ht="34" customHeight="1">
      <c r="A6" s="27" t="n">
        <v>2</v>
      </c>
      <c r="B6" s="79" t="inlineStr">
        <is>
          <t>Pro Zeile eine Aufgabe: Start (Datum) und Dauer in Arbeitstagen. Das Ende rechnet Excel ohne Wochenenden.</t>
        </is>
      </c>
    </row>
    <row r="7" ht="34" customHeight="1">
      <c r="A7" s="27" t="n">
        <v>3</v>
      </c>
      <c r="B7" s="79" t="inlineStr">
        <is>
          <t>Dauer 0 = Meilenstein: er erscheint als ◆ in seiner Woche.</t>
        </is>
      </c>
    </row>
    <row r="8" ht="34" customHeight="1">
      <c r="A8" s="27" t="n">
        <v>4</v>
      </c>
      <c r="B8" s="79" t="inlineStr">
        <is>
          <t>Status wählen: Geplant, Läuft, Fertig oder Verzögert – die Balken färben sich passend. Aufgaben, deren Ende vorbei ist und die nicht fertig sind, zählen als verzögert.</t>
        </is>
      </c>
    </row>
    <row r="9" ht="34" customHeight="1">
      <c r="A9" s="27" t="n">
        <v>5</v>
      </c>
      <c r="B9" s="79" t="inlineStr">
        <is>
          <t>Fortschritt in % eintragen – der Ring zeigt den Gesamtfortschritt (gewichtet nach Dauer). Die aktuelle Woche ist rosa markiert.</t>
        </is>
      </c>
    </row>
    <row r="10" ht="34" customHeight="1">
      <c r="A10" s="27" t="n">
        <v>6</v>
      </c>
      <c r="B10" s="79" t="inlineStr">
        <is>
          <t>Blatt „Tagesablauf“: Beginn und Dauer eintragen, Von/Bis rechnen sich (für Feste, Hochzeiten, Meetings). Blatt „Arbeitszeit“: Wochenzeitplan mit Über-/Minusstunden.</t>
        </is>
      </c>
    </row>
    <row r="12">
      <c r="A12" s="46" t="inlineStr">
        <is>
          <t>stundenplan-ersteller.de – kostenlose Vorlagen zum Ausfüllen und Ausdrucken</t>
        </is>
      </c>
    </row>
  </sheetData>
  <mergeCells count="3">
    <mergeCell ref="A3:B3"/>
    <mergeCell ref="A2:B2"/>
    <mergeCell ref="A12:B12"/>
  </mergeCells>
  <printOptions horizontalCentered="1"/>
  <pageMargins left="0.4" right="0.4" top="0.45" bottom="0.45" header="0.5" footer="0.5"/>
  <pageSetup orientation="portrait" paperSize="9" fitToHeight="1" fitToWidth="1"/>
  <headerFooter>
    <oddHeader/>
    <oddFooter>&amp;C&amp;9 stundenplan-ersteller.de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stundenplan-ersteller.de</dc:creator>
  <dc:title xmlns:dc="http://purl.org/dc/elements/1.1/">Zeitplan Vorlage Excel – Zeitplaner kostenlos erstellen</dc:title>
  <dc:subject xmlns:dc="http://purl.org/dc/elements/1.1/">Projektzeitplan mit Gantt nach Kalenderwochen, Tagesablauf und Arbeitszeit</dc:subject>
  <dcterms:created xmlns:dcterms="http://purl.org/dc/terms/" xmlns:xsi="http://www.w3.org/2001/XMLSchema-instance" xsi:type="dcterms:W3CDTF">2026-10-27T09:40:08Z</dcterms:created>
  <dcterms:modified xmlns:dcterms="http://purl.org/dc/terms/" xmlns:xsi="http://www.w3.org/2001/XMLSchema-instance" xsi:type="dcterms:W3CDTF">2026-10-27T09:40:08Z</dcterms:modified>
  <cp:keywords>zeitplan vorlage, zeitplan vorlage excel, zeitplanung excel, zeitplaner excel vorlage, zeitplan erstellen excel, projektzeitplan vorlagen</cp:keywords>
</cp:coreProperties>
</file>